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Eкатерина\OneDrive\Рабочий стол\ПАПКА ВСЕГО\Сканы\"/>
    </mc:Choice>
  </mc:AlternateContent>
  <xr:revisionPtr revIDLastSave="0" documentId="8_{A2A44711-4B7A-43A9-AF93-D26459EF55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30.08.2026">Лист1!$A$3</definedName>
    <definedName name="_31.08.2026">Лист1!$A$3</definedName>
  </definedNames>
  <calcPr calcId="191029"/>
</workbook>
</file>

<file path=xl/calcChain.xml><?xml version="1.0" encoding="utf-8"?>
<calcChain xmlns="http://schemas.openxmlformats.org/spreadsheetml/2006/main">
  <c r="D18" i="1" l="1"/>
  <c r="D8" i="1" s="1"/>
  <c r="H8" i="1" s="1"/>
  <c r="H2" i="1"/>
  <c r="I11" i="1"/>
  <c r="I10" i="1"/>
  <c r="G10" i="1"/>
  <c r="E10" i="1"/>
  <c r="I9" i="1"/>
  <c r="G9" i="1"/>
  <c r="E9" i="1"/>
  <c r="I8" i="1"/>
  <c r="G8" i="1"/>
  <c r="E8" i="1"/>
  <c r="I7" i="1"/>
  <c r="G7" i="1"/>
  <c r="E7" i="1"/>
  <c r="I6" i="1"/>
  <c r="G6" i="1"/>
  <c r="E6" i="1"/>
  <c r="I5" i="1"/>
  <c r="G5" i="1"/>
  <c r="E5" i="1"/>
  <c r="I4" i="1"/>
  <c r="G4" i="1"/>
  <c r="E4" i="1"/>
  <c r="I3" i="1"/>
  <c r="G3" i="1"/>
  <c r="E3" i="1"/>
  <c r="B3" i="1"/>
  <c r="I2" i="1"/>
  <c r="E2" i="1"/>
  <c r="B2" i="1"/>
  <c r="B4" i="1" l="1"/>
  <c r="D10" i="1"/>
  <c r="H10" i="1" s="1"/>
  <c r="D5" i="1"/>
  <c r="H5" i="1" s="1"/>
  <c r="D9" i="1"/>
  <c r="H9" i="1" s="1"/>
  <c r="D3" i="1"/>
  <c r="H3" i="1" s="1"/>
  <c r="D7" i="1"/>
  <c r="H7" i="1" s="1"/>
  <c r="D11" i="1"/>
  <c r="H11" i="1" s="1"/>
  <c r="D6" i="1"/>
  <c r="H6" i="1" s="1"/>
  <c r="D4" i="1"/>
  <c r="H4" i="1" s="1"/>
  <c r="B5" i="1" l="1"/>
  <c r="E11" i="1"/>
  <c r="G11" i="1" s="1"/>
  <c r="B6" i="1" l="1"/>
  <c r="B7" i="1" s="1"/>
  <c r="B8" i="1" l="1"/>
  <c r="B9" i="1" s="1"/>
  <c r="B10" i="1" s="1"/>
  <c r="B11" i="1" s="1"/>
</calcChain>
</file>

<file path=xl/sharedStrings.xml><?xml version="1.0" encoding="utf-8"?>
<sst xmlns="http://schemas.openxmlformats.org/spreadsheetml/2006/main" count="24" uniqueCount="14">
  <si>
    <t>дата начала</t>
  </si>
  <si>
    <t>дата окончания</t>
  </si>
  <si>
    <t>снижение</t>
  </si>
  <si>
    <t>цена реализации на этапе</t>
  </si>
  <si>
    <t>сумма снижения</t>
  </si>
  <si>
    <t>Шаг снижения</t>
  </si>
  <si>
    <t>% снижения</t>
  </si>
  <si>
    <t>Задаток</t>
  </si>
  <si>
    <t>% задатка</t>
  </si>
  <si>
    <t>30 календарных дней</t>
  </si>
  <si>
    <t>5 рабочих дней</t>
  </si>
  <si>
    <t>Цена отсечения (15%)</t>
  </si>
  <si>
    <t>Начальная цена действует, кал. дней</t>
  </si>
  <si>
    <t>Период снижения, раб.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</si>
</sst>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0" fontId="0" fillId="0" borderId="0" xfId="0" applyNumberFormat="1"/>
    <xf numFmtId="0" fontId="1" fillId="0" borderId="1" xfId="0" applyNumberFormat="1" applyFont="1" applyFill="1" applyBorder="1" applyAlignment="1">
      <alignment horizontal="center" vertical="center" wrapText="1"/>
    </xf>
    <xf numFmtId="40" fontId="1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Стандартная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zoomScale="63" zoomScaleNormal="63" workbookViewId="0">
      <selection activeCell="F18" sqref="F18"/>
    </sheetView>
  </sheetViews>
  <sheetFormatPr defaultRowHeight="14.5" x14ac:dyDescent="0.35"/>
  <cols>
    <col min="1" max="1" width="15.90625" customWidth="1"/>
    <col min="2" max="2" width="16.08984375" customWidth="1"/>
    <col min="3" max="3" width="22" customWidth="1"/>
    <col min="4" max="4" width="25" style="1" customWidth="1"/>
    <col min="5" max="5" width="20" style="1" customWidth="1"/>
    <col min="6" max="7" width="14" customWidth="1"/>
    <col min="8" max="8" width="19" style="1" customWidth="1"/>
    <col min="9" max="9" width="14" customWidth="1"/>
  </cols>
  <sheetData>
    <row r="1" spans="1:9" ht="21.4" customHeight="1" x14ac:dyDescent="0.3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ht="16" customHeight="1" x14ac:dyDescent="0.35">
      <c r="A2" s="4">
        <v>46234</v>
      </c>
      <c r="B2" s="4">
        <f>A2+$D$21-1</f>
        <v>46263</v>
      </c>
      <c r="C2" s="5" t="s">
        <v>9</v>
      </c>
      <c r="D2" s="6">
        <v>64464033.329999998</v>
      </c>
      <c r="E2" s="7">
        <f>ROUND($D$2*$D$20,2)</f>
        <v>6446403.3300000001</v>
      </c>
      <c r="F2" s="8"/>
      <c r="G2" s="9"/>
      <c r="H2" s="7">
        <f>D2/100*20</f>
        <v>12892806.665999999</v>
      </c>
      <c r="I2" s="10">
        <f>$D$19</f>
        <v>0.2</v>
      </c>
    </row>
    <row r="3" spans="1:9" ht="16" customHeight="1" x14ac:dyDescent="0.35">
      <c r="A3" s="4">
        <v>46265</v>
      </c>
      <c r="B3" s="4">
        <f>WORKDAY.INTL(A3-1,$D$22,1)</f>
        <v>46269</v>
      </c>
      <c r="C3" s="5" t="s">
        <v>10</v>
      </c>
      <c r="D3" s="6">
        <f>ROUND(MAX($D$2*(1-$D$20*F3),$D$18),2)</f>
        <v>58017630</v>
      </c>
      <c r="E3" s="7">
        <f>ROUND($D$2*$D$20,2)</f>
        <v>6446403.3300000001</v>
      </c>
      <c r="F3" s="8">
        <v>1</v>
      </c>
      <c r="G3" s="9">
        <f>$D$20</f>
        <v>0.1</v>
      </c>
      <c r="H3" s="7">
        <f t="shared" ref="H3:H11" si="0">D3/100*20</f>
        <v>11603526</v>
      </c>
      <c r="I3" s="10">
        <f>$D$19</f>
        <v>0.2</v>
      </c>
    </row>
    <row r="4" spans="1:9" ht="16" customHeight="1" x14ac:dyDescent="0.35">
      <c r="A4" s="4">
        <v>46272</v>
      </c>
      <c r="B4" s="4">
        <f>WORKDAY.INTL(A4-1,$D$22,1)</f>
        <v>46276</v>
      </c>
      <c r="C4" s="5" t="s">
        <v>10</v>
      </c>
      <c r="D4" s="6">
        <f>ROUND(MAX($D$2*(1-$D$20*F4),$D$18),2)</f>
        <v>51571226.659999996</v>
      </c>
      <c r="E4" s="7">
        <f>ROUND($D$2*$D$20,2)</f>
        <v>6446403.3300000001</v>
      </c>
      <c r="F4" s="8">
        <v>2</v>
      </c>
      <c r="G4" s="9">
        <f>$D$20</f>
        <v>0.1</v>
      </c>
      <c r="H4" s="7">
        <f t="shared" si="0"/>
        <v>10314245.331999999</v>
      </c>
      <c r="I4" s="10">
        <f>$D$19</f>
        <v>0.2</v>
      </c>
    </row>
    <row r="5" spans="1:9" ht="16" customHeight="1" x14ac:dyDescent="0.35">
      <c r="A5" s="11">
        <v>46279</v>
      </c>
      <c r="B5" s="11">
        <f>WORKDAY.INTL(A5-1,$D$22,1)</f>
        <v>46283</v>
      </c>
      <c r="C5" s="5" t="s">
        <v>10</v>
      </c>
      <c r="D5" s="6">
        <f>ROUND(MAX($D$2*(1-$D$20*F5),$D$18),2)</f>
        <v>45124823.329999998</v>
      </c>
      <c r="E5" s="7">
        <f>ROUND($D$2*$D$20,2)</f>
        <v>6446403.3300000001</v>
      </c>
      <c r="F5" s="8">
        <v>3</v>
      </c>
      <c r="G5" s="9">
        <f>$D$20</f>
        <v>0.1</v>
      </c>
      <c r="H5" s="7">
        <f t="shared" si="0"/>
        <v>9024964.6659999993</v>
      </c>
      <c r="I5" s="10">
        <f>$D$19</f>
        <v>0.2</v>
      </c>
    </row>
    <row r="6" spans="1:9" ht="16" customHeight="1" x14ac:dyDescent="0.35">
      <c r="A6" s="11">
        <v>46286</v>
      </c>
      <c r="B6" s="11">
        <f>WORKDAY.INTL(A6-1,$D$22,1)</f>
        <v>46290</v>
      </c>
      <c r="C6" s="5" t="s">
        <v>10</v>
      </c>
      <c r="D6" s="6">
        <f>ROUND(MAX($D$2*(1-$D$20*F6),$D$18),2)</f>
        <v>38678420</v>
      </c>
      <c r="E6" s="7">
        <f>ROUND($D$2*$D$20,2)</f>
        <v>6446403.3300000001</v>
      </c>
      <c r="F6" s="8">
        <v>4</v>
      </c>
      <c r="G6" s="9">
        <f>$D$20</f>
        <v>0.1</v>
      </c>
      <c r="H6" s="7">
        <f t="shared" si="0"/>
        <v>7735684</v>
      </c>
      <c r="I6" s="10">
        <f>$D$19</f>
        <v>0.2</v>
      </c>
    </row>
    <row r="7" spans="1:9" ht="16" customHeight="1" x14ac:dyDescent="0.35">
      <c r="A7" s="11">
        <v>46293</v>
      </c>
      <c r="B7" s="11">
        <f>WORKDAY.INTL(A7-1,$D$22,1)</f>
        <v>46297</v>
      </c>
      <c r="C7" s="5" t="s">
        <v>10</v>
      </c>
      <c r="D7" s="6">
        <f>ROUND(MAX($D$2*(1-$D$20*F7),$D$18),2)</f>
        <v>32232016.670000002</v>
      </c>
      <c r="E7" s="7">
        <f>ROUND($D$2*$D$20,2)</f>
        <v>6446403.3300000001</v>
      </c>
      <c r="F7" s="8">
        <v>5</v>
      </c>
      <c r="G7" s="9">
        <f>$D$20</f>
        <v>0.1</v>
      </c>
      <c r="H7" s="7">
        <f t="shared" si="0"/>
        <v>6446403.3339999998</v>
      </c>
      <c r="I7" s="10">
        <f>$D$19</f>
        <v>0.2</v>
      </c>
    </row>
    <row r="8" spans="1:9" ht="16" customHeight="1" x14ac:dyDescent="0.35">
      <c r="A8" s="11">
        <v>46300</v>
      </c>
      <c r="B8" s="11">
        <f>WORKDAY.INTL(A8-1,$D$22,1)</f>
        <v>46304</v>
      </c>
      <c r="C8" s="5" t="s">
        <v>10</v>
      </c>
      <c r="D8" s="6">
        <f>ROUND(MAX($D$2*(1-$D$20*F8),$D$18),2)</f>
        <v>25785613.329999998</v>
      </c>
      <c r="E8" s="7">
        <f>ROUND($D$2*$D$20,2)</f>
        <v>6446403.3300000001</v>
      </c>
      <c r="F8" s="8">
        <v>6</v>
      </c>
      <c r="G8" s="9">
        <f>$D$20</f>
        <v>0.1</v>
      </c>
      <c r="H8" s="7">
        <f t="shared" si="0"/>
        <v>5157122.6659999993</v>
      </c>
      <c r="I8" s="10">
        <f>$D$19</f>
        <v>0.2</v>
      </c>
    </row>
    <row r="9" spans="1:9" ht="16" customHeight="1" x14ac:dyDescent="0.35">
      <c r="A9" s="11">
        <v>46307</v>
      </c>
      <c r="B9" s="11">
        <f>WORKDAY.INTL(A9-1,$D$22,1)</f>
        <v>46311</v>
      </c>
      <c r="C9" s="5" t="s">
        <v>10</v>
      </c>
      <c r="D9" s="6">
        <f>ROUND(MAX($D$2*(1-$D$20*F9),$D$18),2)</f>
        <v>19339210</v>
      </c>
      <c r="E9" s="7">
        <f>ROUND($D$2*$D$20,2)</f>
        <v>6446403.3300000001</v>
      </c>
      <c r="F9" s="8">
        <v>7</v>
      </c>
      <c r="G9" s="9">
        <f>$D$20</f>
        <v>0.1</v>
      </c>
      <c r="H9" s="7">
        <f t="shared" si="0"/>
        <v>3867842</v>
      </c>
      <c r="I9" s="10">
        <f>$D$19</f>
        <v>0.2</v>
      </c>
    </row>
    <row r="10" spans="1:9" ht="16" customHeight="1" x14ac:dyDescent="0.35">
      <c r="A10" s="11">
        <v>46314</v>
      </c>
      <c r="B10" s="11">
        <f>WORKDAY.INTL(A10-1,$D$22,1)</f>
        <v>46318</v>
      </c>
      <c r="C10" s="5" t="s">
        <v>10</v>
      </c>
      <c r="D10" s="6">
        <f>ROUND(MAX($D$2*(1-$D$20*F10),$D$18),2)</f>
        <v>12892806.67</v>
      </c>
      <c r="E10" s="7">
        <f>ROUND($D$2*$D$20,2)</f>
        <v>6446403.3300000001</v>
      </c>
      <c r="F10" s="8">
        <v>8</v>
      </c>
      <c r="G10" s="9">
        <f>$D$20</f>
        <v>0.1</v>
      </c>
      <c r="H10" s="7">
        <f t="shared" si="0"/>
        <v>2578561.3339999998</v>
      </c>
      <c r="I10" s="10">
        <f>$D$19</f>
        <v>0.2</v>
      </c>
    </row>
    <row r="11" spans="1:9" ht="16" customHeight="1" x14ac:dyDescent="0.35">
      <c r="A11" s="11">
        <v>46321</v>
      </c>
      <c r="B11" s="11">
        <f>WORKDAY.INTL(A11-1,$D$22,1)</f>
        <v>46325</v>
      </c>
      <c r="C11" s="5" t="s">
        <v>10</v>
      </c>
      <c r="D11" s="6">
        <f>ROUND(MAX($D$2*(1-$D$20*F11),$D$18),2)</f>
        <v>9669605</v>
      </c>
      <c r="E11" s="7">
        <f>ROUND(D10-D11,2)</f>
        <v>3223201.67</v>
      </c>
      <c r="F11" s="8">
        <v>9</v>
      </c>
      <c r="G11" s="9">
        <f>ROUND(E11/$D$2,4)</f>
        <v>0.05</v>
      </c>
      <c r="H11" s="7">
        <f t="shared" si="0"/>
        <v>1933921</v>
      </c>
      <c r="I11" s="10">
        <f>$D$19</f>
        <v>0.2</v>
      </c>
    </row>
    <row r="18" spans="2:8" ht="16" customHeight="1" x14ac:dyDescent="0.35">
      <c r="B18" s="15" t="s">
        <v>11</v>
      </c>
      <c r="C18" s="15"/>
      <c r="D18" s="13">
        <f>ROUND($D$2*15%,2)</f>
        <v>9669605</v>
      </c>
      <c r="E18"/>
      <c r="H18"/>
    </row>
    <row r="19" spans="2:8" ht="16" customHeight="1" x14ac:dyDescent="0.35">
      <c r="B19" s="15" t="s">
        <v>7</v>
      </c>
      <c r="C19" s="15"/>
      <c r="D19" s="14">
        <v>0.2</v>
      </c>
      <c r="E19"/>
      <c r="H19"/>
    </row>
    <row r="20" spans="2:8" ht="16" customHeight="1" x14ac:dyDescent="0.35">
      <c r="B20" s="15" t="s">
        <v>5</v>
      </c>
      <c r="C20" s="15"/>
      <c r="D20" s="14">
        <v>0.1</v>
      </c>
      <c r="E20"/>
      <c r="H20"/>
    </row>
    <row r="21" spans="2:8" ht="16" customHeight="1" x14ac:dyDescent="0.35">
      <c r="B21" s="15" t="s">
        <v>12</v>
      </c>
      <c r="C21" s="15"/>
      <c r="D21" s="12">
        <v>30</v>
      </c>
      <c r="E21"/>
      <c r="H21"/>
    </row>
    <row r="22" spans="2:8" ht="16" customHeight="1" x14ac:dyDescent="0.35">
      <c r="B22" s="15" t="s">
        <v>13</v>
      </c>
      <c r="C22" s="15"/>
      <c r="D22" s="12">
        <v>5</v>
      </c>
      <c r="E22"/>
      <c r="H22"/>
    </row>
    <row r="23" spans="2:8" ht="16" customHeight="1" x14ac:dyDescent="0.35"/>
    <row r="24" spans="2:8" x14ac:dyDescent="0.35">
      <c r="H24"/>
    </row>
    <row r="25" spans="2:8" ht="28" customHeight="1" x14ac:dyDescent="0.35">
      <c r="D25"/>
      <c r="E25"/>
    </row>
  </sheetData>
  <mergeCells count="5">
    <mergeCell ref="B18:C18"/>
    <mergeCell ref="B22:C22"/>
    <mergeCell ref="B21:C21"/>
    <mergeCell ref="B20:C20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_30.08.2026</vt:lpstr>
      <vt:lpstr>_31.08.2026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Eкатерина</cp:lastModifiedBy>
  <dcterms:created xsi:type="dcterms:W3CDTF">2026-07-21T13:32:48Z</dcterms:created>
  <dcterms:modified xsi:type="dcterms:W3CDTF">2026-07-21T13:32:48Z</dcterms:modified>
</cp:coreProperties>
</file>