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ТГК" sheetId="1" r:id="rId1"/>
    <sheet name="ТГ ЦФР" sheetId="2" r:id="rId2"/>
    <sheet name="ТГ РД КОМ" sheetId="3" r:id="rId3"/>
  </sheets>
  <calcPr calcId="145621"/>
</workbook>
</file>

<file path=xl/calcChain.xml><?xml version="1.0" encoding="utf-8"?>
<calcChain xmlns="http://schemas.openxmlformats.org/spreadsheetml/2006/main">
  <c r="A113" i="1" l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E21" i="3"/>
  <c r="E15" i="3"/>
  <c r="B17" i="2"/>
  <c r="J16" i="2"/>
  <c r="J14" i="2"/>
  <c r="J13" i="2"/>
  <c r="I12" i="2"/>
  <c r="I11" i="2"/>
  <c r="I10" i="2"/>
  <c r="J9" i="2"/>
  <c r="J8" i="2"/>
  <c r="I7" i="2"/>
  <c r="J7" i="2" s="1"/>
  <c r="I6" i="2"/>
  <c r="I5" i="2"/>
  <c r="I17" i="2" s="1"/>
  <c r="I4" i="2"/>
  <c r="J4" i="2" s="1"/>
  <c r="J17" i="2" l="1"/>
  <c r="F275" i="1" l="1"/>
  <c r="F270" i="1"/>
  <c r="A265" i="1"/>
  <c r="A266" i="1" s="1"/>
  <c r="A267" i="1" s="1"/>
  <c r="A268" i="1" s="1"/>
  <c r="A269" i="1" s="1"/>
  <c r="F258" i="1"/>
  <c r="F260" i="1" s="1"/>
  <c r="A257" i="1"/>
  <c r="A258" i="1" s="1"/>
  <c r="A259" i="1" s="1"/>
  <c r="F249" i="1"/>
  <c r="F248" i="1"/>
  <c r="F247" i="1"/>
  <c r="F246" i="1"/>
  <c r="A242" i="1"/>
  <c r="A243" i="1" s="1"/>
  <c r="A244" i="1" s="1"/>
  <c r="A245" i="1" s="1"/>
  <c r="A246" i="1" s="1"/>
  <c r="A247" i="1" s="1"/>
  <c r="A248" i="1" s="1"/>
  <c r="A249" i="1" s="1"/>
  <c r="A250" i="1" s="1"/>
  <c r="A251" i="1" s="1"/>
  <c r="F236" i="1"/>
  <c r="A209" i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F205" i="1"/>
  <c r="A187" i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F182" i="1"/>
  <c r="A167" i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C156" i="1"/>
  <c r="C155" i="1"/>
  <c r="C125" i="1"/>
  <c r="A92" i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F252" i="1" l="1"/>
  <c r="C162" i="1"/>
  <c r="F278" i="1" l="1"/>
</calcChain>
</file>

<file path=xl/comments1.xml><?xml version="1.0" encoding="utf-8"?>
<comments xmlns="http://schemas.openxmlformats.org/spreadsheetml/2006/main">
  <authors>
    <author>Автор</author>
  </authors>
  <commentList>
    <comment ref="F246" authorId="0">
      <text>
        <r>
          <rPr>
            <b/>
            <sz val="10"/>
            <color indexed="81"/>
            <rFont val="Tahoma"/>
            <family val="2"/>
            <charset val="204"/>
          </rPr>
          <t>Автор:</t>
        </r>
        <r>
          <rPr>
            <sz val="10"/>
            <color indexed="81"/>
            <rFont val="Tahoma"/>
            <family val="2"/>
            <charset val="204"/>
          </rPr>
          <t xml:space="preserve">
с учетом оплаты 02.10.14 Транссервисэнерго по конкурсу ГП</t>
        </r>
      </text>
    </comment>
  </commentList>
</comments>
</file>

<file path=xl/sharedStrings.xml><?xml version="1.0" encoding="utf-8"?>
<sst xmlns="http://schemas.openxmlformats.org/spreadsheetml/2006/main" count="1253" uniqueCount="732">
  <si>
    <t>Дебиторская задолженность по договорам уступки за электроэнергию и мощность на ОРЭМ  (ОАО "ТГК-2")</t>
  </si>
  <si>
    <t>Уступаемые права требования по Регулируемым договорам (по основному Договору)</t>
  </si>
  <si>
    <t>№ п/п</t>
  </si>
  <si>
    <t>Наименование дебитора</t>
  </si>
  <si>
    <t>Номер договора</t>
  </si>
  <si>
    <t>Номер счета-фактуры</t>
  </si>
  <si>
    <t>Дата счета-фактуры</t>
  </si>
  <si>
    <t xml:space="preserve">Задолженность, руб. </t>
  </si>
  <si>
    <t>Комментарии первоначального кредитора</t>
  </si>
  <si>
    <t>Сделано новым кредитором</t>
  </si>
  <si>
    <t>БРЯНСКЭНЕРГОСБЫТ, ОАО, г. Брянск, ул. Тютчева, д. 4</t>
  </si>
  <si>
    <t>RDN-PBRYANEN-STVERTE2-02-KP-12-E от 20.01.2012г.</t>
  </si>
  <si>
    <t>7010/190</t>
  </si>
  <si>
    <t>ДАГЕСТАНСКАЯ ЭНЕРГОСБЫТОВАЯ КОМПАНИЯ, ОАО, г. Махачкала, Республика Дагестан, ул. Дахадаева , д.73</t>
  </si>
  <si>
    <t>RDP-PDAGENER-STVERTE2-07-KP-12-E от 20.01.2012г.</t>
  </si>
  <si>
    <t>7010/204</t>
  </si>
  <si>
    <t xml:space="preserve"> RDN-PDAGENER-STVERTE2-08-KP-13-E от 21.01.2013г.</t>
  </si>
  <si>
    <t>7010/1</t>
  </si>
  <si>
    <t>7010/45</t>
  </si>
  <si>
    <t>7010/246</t>
  </si>
  <si>
    <t xml:space="preserve"> RDN-PDAGENER-STVERTE2-10-KP-13-E от 26.04.2013г.</t>
  </si>
  <si>
    <t>7010/82</t>
  </si>
  <si>
    <t xml:space="preserve">А40-153586/2013 </t>
  </si>
  <si>
    <t>Определением  от 19.11.2014 по делу № А40-153586/2013 произведено пп, направлено заявление о пп в ип</t>
  </si>
  <si>
    <t>по договору RDN-PDAGENER-STVERTE2-10-KP-13-E от 26.04.2013г.</t>
  </si>
  <si>
    <t>7010/120</t>
  </si>
  <si>
    <t>30.06.2013</t>
  </si>
  <si>
    <t>7010/247</t>
  </si>
  <si>
    <t>Исковое заявление не подавалось</t>
  </si>
  <si>
    <t xml:space="preserve">Решением Арбитражного суда города Москвы от 12.04.2016 г.по делу А40-31069/2016 исковые требования удовлетворены </t>
  </si>
  <si>
    <t xml:space="preserve"> RDP-PDAGENER-STVERTE2-11-KP-13-E от 26.04.2013г.</t>
  </si>
  <si>
    <t>7010/100</t>
  </si>
  <si>
    <t>А40-153482/2013</t>
  </si>
  <si>
    <t xml:space="preserve">Определением от 03.04.2014 по делу А40-153482/2013 произведена замена стороны,  направлено заявление о ПП в ИП </t>
  </si>
  <si>
    <t>7010/136</t>
  </si>
  <si>
    <t>по договору RDP-PDAGENER-STVERTE2-11-KP-13-E от 26.04.2013г.</t>
  </si>
  <si>
    <t>7010/172</t>
  </si>
  <si>
    <t>RDP-PDAGENER-STVERTE4-02-KP-12-E от 20.01.2012г.</t>
  </si>
  <si>
    <t>7010/220</t>
  </si>
  <si>
    <t xml:space="preserve">А40-15088/13  </t>
  </si>
  <si>
    <t xml:space="preserve">Произведено ПП определением от 21.05.2014, 06.06.2014. ИЛ 005749688 от 03.06.13 / 18.07.13 возбуждено ИП № 7698/13/20/05, которое присоединено к сводному ИП № 425/10/20/5-СД, направлено заявление о ПП в ИП </t>
  </si>
  <si>
    <t xml:space="preserve"> RDP-PDAGENER-STVERTE2-07-KP-12-E от 20.01.2012г.</t>
  </si>
  <si>
    <t>7010/225</t>
  </si>
  <si>
    <t xml:space="preserve">А40-29447/13 </t>
  </si>
  <si>
    <t xml:space="preserve">Произведено ПП определением от 15.04.2014. ИЛ 005756670 от 14.06.13 / 01.08.2013 возбуждено ИП № 8304/13/20/05, направлено заявление о ПП в ИП </t>
  </si>
  <si>
    <t xml:space="preserve"> RDP-PDAGENER-STVERTE2-09-KP-13-E от 21.01.2013г.</t>
  </si>
  <si>
    <t>7010/46</t>
  </si>
  <si>
    <t xml:space="preserve">А40-124976/13 </t>
  </si>
  <si>
    <t xml:space="preserve">Определением от 03.04.2014 по делу А40-124976/2013 произведена замена стороны,  направлено заявление о ПП в ИП </t>
  </si>
  <si>
    <t>7010/47</t>
  </si>
  <si>
    <t>70140/253</t>
  </si>
  <si>
    <t>ИВЭНЕРГОСБЫТ, ОАО, Российская Федерация, г.Иваново, ул. Калинина, д. 9/21</t>
  </si>
  <si>
    <t xml:space="preserve"> RDN-PIVENERG-STVERTE2-02-KP-12-E от 20.01.2012г.</t>
  </si>
  <si>
    <t>7010/103</t>
  </si>
  <si>
    <t xml:space="preserve">А40-124897/12 </t>
  </si>
  <si>
    <t xml:space="preserve">Произведено ПП определением от 22.04.2014.ИЛ 005756778 от 14.06.13 Задолженность включена в реестр требований кредиторов  10.10.2013  Исключено, ДС № 1 к договору уступки </t>
  </si>
  <si>
    <t>RDN-PIVENERG-STVERTE4-01-KP-12-E от 20.01.2012г.</t>
  </si>
  <si>
    <t>7010/265</t>
  </si>
  <si>
    <t xml:space="preserve">А40-61496/13 </t>
  </si>
  <si>
    <t>Сумма уменьшена (ДС № 1) 2 555 816,48, Определением от 16.03.2016 г. по делу № А17-1312/2013 произведена замена в реестре требований кредиторов</t>
  </si>
  <si>
    <t>КАББАЛКЭНЕРГО, ОАО, г. Нальчик, ул. Щорса , д.6</t>
  </si>
  <si>
    <t>RDN-PKABBAGE-STVERTE2-08-KP-13-E от 26.04.2013г.</t>
  </si>
  <si>
    <t>7010/254</t>
  </si>
  <si>
    <t xml:space="preserve">Решением Арбитражного суда города Москвы от 28.04.2016 по делу №А40-35019/2016 исковые требования удовлетворены в полном объеме, оплачено должником </t>
  </si>
  <si>
    <t>RDN-PKABBAGE-STVERTE4-06-KP-13-E от 26.04.2013г.</t>
  </si>
  <si>
    <t>7010/117</t>
  </si>
  <si>
    <t>Исковое заявление подано 24.10.2013</t>
  </si>
  <si>
    <t>RDP-PKABBAGE-STVERTE4-04-KP-13-E от 21.01.2013г.</t>
  </si>
  <si>
    <t>7010/78</t>
  </si>
  <si>
    <t xml:space="preserve">А40-114740/2013  </t>
  </si>
  <si>
    <t>Произведено ПП определением от 08.05.2014, 05.06.2014, оплачено должником</t>
  </si>
  <si>
    <t xml:space="preserve"> RDP-PKABBAGE-STVERTE2-07-KP-13-E от 26.04.2013г.</t>
  </si>
  <si>
    <t>7010/84</t>
  </si>
  <si>
    <t>Исковое заявление подано 24.10.2013 А40-155322/2013 (Отказ от иска)</t>
  </si>
  <si>
    <t>Оплачено должником</t>
  </si>
  <si>
    <t>КАЛМЭНЕРГОСБЫТ, ОАО, Республика Калмыкия, г.Элиста, ул.Лермонтова , д. 7а</t>
  </si>
  <si>
    <t xml:space="preserve"> RDN-PKALMENE-STVERTE2-02-KP-13-E от 21.01.2013г.</t>
  </si>
  <si>
    <t>7010/2</t>
  </si>
  <si>
    <t>А40-181570/2013</t>
  </si>
  <si>
    <t>По делу №А40-181570/2013 поизведено ПП, определение от 30.05.2016, оплачено должником</t>
  </si>
  <si>
    <t>RDN-PKALMENE-STVERTE2-02-KP-13-E от 21.01.2013г.</t>
  </si>
  <si>
    <t>7010/67</t>
  </si>
  <si>
    <t>RDN-PKALMENE-STVERTE2-03-KP-13-E от 26.04.2013г.</t>
  </si>
  <si>
    <t>7010/113</t>
  </si>
  <si>
    <t xml:space="preserve"> Исковое заявление подано 24.10.2013 А40-214802/2014</t>
  </si>
  <si>
    <t>По делу №А40-214802/2014 поизведено ПП, определение от 19.02.2016, оплачено должником</t>
  </si>
  <si>
    <t>КОЛЭНЕРГОСБЫТ, ОАО, г. Мурманск, ул. Коминтерна, д.5</t>
  </si>
  <si>
    <t>RDN-PKOLENER-STVERTE4-01-KP-11-E от 19.01.2011г.</t>
  </si>
  <si>
    <t>7010/475</t>
  </si>
  <si>
    <t>Определением от 25.08.2016 по делу № А42-1874/2013 произведена замена кредитора</t>
  </si>
  <si>
    <t>7010/566</t>
  </si>
  <si>
    <t>RDN-PKOLENER-STVERTE4-02-KP-12-E от 20.01.2012г.</t>
  </si>
  <si>
    <t>7010/79</t>
  </si>
  <si>
    <t xml:space="preserve">А40-105213/12 </t>
  </si>
  <si>
    <t>Произведено ПП определением от 12.08.2014, ИЛ 005553742 от 06.03.13 / 18.04.13 возбуждено ИП №23932/13/01/51. 24.05.13 возбуждено новое ИП  198309/13/01/51 (в другом отделе).  Определением Арбитражного суда Мурманской области от 24.03.2016 о делу № А42-1874/2013 произведена замена в реестре ТК</t>
  </si>
  <si>
    <t xml:space="preserve"> RDN-PKOLENER-STVERTE4-02-KP-12-E от 20.01.2012г.</t>
  </si>
  <si>
    <t>7010/112</t>
  </si>
  <si>
    <t xml:space="preserve">А40-125841/12  </t>
  </si>
  <si>
    <t>Произведено ПП оределением от 17.04.2014, 21.05.2014. ИЛ 005734176 от 15.04.13 / 28.05.13 возбуждено ИП № 3222/13/21/51, которое присоединено к сводному ИП 2597/13/21/51СД от 23.04.13. Определением Арбитражного суда Мурманской области от 24.03.2016 о делу № А42-1874/2013 произведена замена в реестре ТК</t>
  </si>
  <si>
    <t>ННАЭС, ОАО, Российская Федерация, 107031, г.Москва, ул. Б.Дмитровка, д.32 стр.4</t>
  </si>
  <si>
    <t>RDN-PNNAES15-STVERTE2-01-KP-11-E от 19.01.2011г.</t>
  </si>
  <si>
    <t>7010/75</t>
  </si>
  <si>
    <t xml:space="preserve">А40-14787/2012 </t>
  </si>
  <si>
    <t>Определение о процессуальном правопреемстве от 18.08.2014. ИЛ 005228529 от 06.09.12 /  10.10.12 сформированы инкассовые поручения, которые помещены в картотеку</t>
  </si>
  <si>
    <t>7010/312</t>
  </si>
  <si>
    <t>RDN-PNNAES15-STVERTE4-01-KP-11-E от 19.01.2011г.</t>
  </si>
  <si>
    <t>7010/86</t>
  </si>
  <si>
    <t xml:space="preserve">А40-68848/12  </t>
  </si>
  <si>
    <t>Произведено ПП определением от 13.04.2014 ил 005241278 от 12.10.12 / 29.11.12 возбуждено ИП № 2792/12/24/20</t>
  </si>
  <si>
    <t>RDN-PNNAES12-STVERTE2-01-KP-11-E от 19.01.2011г.</t>
  </si>
  <si>
    <t>Определением от 03.08.2016 по делу № А40-121454/2012 произведена замена кредитора</t>
  </si>
  <si>
    <t>RDN-PNNAES16-STVERTE2-01-KP-11-E от 19.01.2011г.</t>
  </si>
  <si>
    <t>7010/226</t>
  </si>
  <si>
    <t>RDN-PNNAES21-STVERTE2-01-KP-11-E от 19.01.2011г.</t>
  </si>
  <si>
    <t>7010/227</t>
  </si>
  <si>
    <t>RDN-PNNAES24-STVERTE2-01-KP-11-E от 19.01.2011г.</t>
  </si>
  <si>
    <t>7010/228</t>
  </si>
  <si>
    <t>RDN-PNNAES29-STVERTE2-01-KP-11-E от 19.01.2011г.</t>
  </si>
  <si>
    <t>7010/229</t>
  </si>
  <si>
    <t>RDN-PNNAES12-STVERTE4-01-KP-11-E от 19.01.2011г.</t>
  </si>
  <si>
    <t>7010/282</t>
  </si>
  <si>
    <t>RDN-PNNAES16-STVERTE4-01-KP-11-E от 19.01.2011г.</t>
  </si>
  <si>
    <t>7010/283</t>
  </si>
  <si>
    <t>RDN-PNNAES21-STVERTE4-01-KP-11-E от 19.01.2011г.</t>
  </si>
  <si>
    <t>7010/284</t>
  </si>
  <si>
    <t>RDN-PNNAES24-STVERTE4-01-KP-11-E от 19.01.2011г.</t>
  </si>
  <si>
    <t>7010/285</t>
  </si>
  <si>
    <t>RDN-PNNAES29-STVERTE4-01-KP-11-E от 19.01.2011г.</t>
  </si>
  <si>
    <t>7010/286</t>
  </si>
  <si>
    <t>НОВГОРОДЭНЕРГОСБЫТ, ООО, г. Великий Новгород, ул. Великая, д.13</t>
  </si>
  <si>
    <t>по договору RDN-PNOVESK1-STVERTE2-03-KP-13-E от 26.04.2013г.</t>
  </si>
  <si>
    <t>7010/127</t>
  </si>
  <si>
    <t>готовятся материалы</t>
  </si>
  <si>
    <t>По делу А44-5169/2013 производство по пп прекращено в связи с внесением в ЕГРЮЛ записи 26.06.2016</t>
  </si>
  <si>
    <t>по договору RDN-PNOVESK2-STVERTE2-03-KP-13-E от 26.04.2013г.</t>
  </si>
  <si>
    <t>7010/128</t>
  </si>
  <si>
    <t>по договору RDN-PNOVESK3-STVERTE2-03-KP-13-E от 26.04.2013г.</t>
  </si>
  <si>
    <t>7010/129</t>
  </si>
  <si>
    <t>по договору RDN-PNOVESK4-STVERTE2-03-KP-13-E от 26.04.2013г.</t>
  </si>
  <si>
    <t>7010/130</t>
  </si>
  <si>
    <t>по договору RDN-PNOVESK5-STVERTE2-03-KP-13-E от 26.04.2013г.</t>
  </si>
  <si>
    <t>7010/131</t>
  </si>
  <si>
    <t>по договору RDN-PNOVESK6-STVERTE2-03-KP-13-E от 26.04.2013г.</t>
  </si>
  <si>
    <t>7010/132</t>
  </si>
  <si>
    <t>НУРЭНЕРГО, ОАО, Чеченская Республика, г. Грозный, Старопромысловское ш., д.6</t>
  </si>
  <si>
    <t>RDP-PNURENER-STVERTE2-03-KP-11-E от 19.01.2011</t>
  </si>
  <si>
    <t>7010/33</t>
  </si>
  <si>
    <t>А40-68848/2012 Определение о процессуальном правопреемстве от 13..05.2014</t>
  </si>
  <si>
    <t>7010/34</t>
  </si>
  <si>
    <t xml:space="preserve">А40-68848/12 ил 005241278 от 12.10.12 / 29.11.12 возбуждено ИП № 2792/12/24/20 </t>
  </si>
  <si>
    <t>А40-68848/12 Определение о процессуальном правопреемстве от 13.04.2014</t>
  </si>
  <si>
    <t>7010/271</t>
  </si>
  <si>
    <t>7010/313</t>
  </si>
  <si>
    <t>7010/675</t>
  </si>
  <si>
    <t>RDP-PNURENER-STVERTE4-02-KP-11-E от 19.01.2011г.</t>
  </si>
  <si>
    <t>7010/87</t>
  </si>
  <si>
    <t>А40-14225/12 ИЛ 005200074 от 14.06.12 / 08.08.12 возбуждено ИП № 2961/12/24/20</t>
  </si>
  <si>
    <t>А40-14225/12 Определение о процессуальном правопреемстве от 10.04.2014</t>
  </si>
  <si>
    <t>RDN-PNURENER-STVERTE2-02-KP-11-E от 19.01.2011г.</t>
  </si>
  <si>
    <t>7010/230</t>
  </si>
  <si>
    <t>А40-14533/12 ИЛ 004808986 от 29.05.12 / 22.06.12</t>
  </si>
  <si>
    <t>А40-14533/12 Определение о процессуальном правопреемстве от 21.04.2014.</t>
  </si>
  <si>
    <t>7010/231</t>
  </si>
  <si>
    <t>RDN-PNURENER-STVERTE4-03-KP-11-E от 19.01.2011г.</t>
  </si>
  <si>
    <t>7010/400</t>
  </si>
  <si>
    <t>А40-14537/2012. ИЛ 005526927 от 29.12.12 / 21.02.13 возбуждено ИП №425/13/24/20</t>
  </si>
  <si>
    <t>А40-14537/2012 Определение о процессуальном правопреемстве от 16.04.2014.</t>
  </si>
  <si>
    <t>7010/463</t>
  </si>
  <si>
    <t xml:space="preserve">А40-19570/12 ИЛ 004806554 от 04.05.12 22.06.12 </t>
  </si>
  <si>
    <t>А40-19570/12 Определение о процессуальном правопреемстве от 28.04.2014</t>
  </si>
  <si>
    <t>RDP-PNURENER-STVERTE4-04-KP-12-E от 20.01.2012г.</t>
  </si>
  <si>
    <t>7010/19</t>
  </si>
  <si>
    <t>А40-105053/12 ИЛ 005524945 от 04.12.12 / 06.02.13 возбуждено ИП № 186/13/24/20</t>
  </si>
  <si>
    <t>А40-105053/12 Определение о процессуальном правопреемстве от 05.03.2014</t>
  </si>
  <si>
    <t>RDN-PNURENER-STVERTE2-04-KP-12-E от 20.01.2012г.</t>
  </si>
  <si>
    <t>7010/6</t>
  </si>
  <si>
    <t>А40- 106189/12 ИЛ 005564994 от 20.03.13 / 29.04.13 возбуждено ИП 860/13/24/20</t>
  </si>
  <si>
    <t>А40- 106189/12 Определение о процессуальном правопреемстве от 08.10.2014.</t>
  </si>
  <si>
    <t xml:space="preserve"> RDP-PNURENER-STVERTE2-05-KP-12-E от 20.01.2012г.</t>
  </si>
  <si>
    <t>7010/105</t>
  </si>
  <si>
    <t>А40-124684/12  01.09.2014.ИЛ 005537074 от 18.01.13 / 25.03.13 возбуждено ИП № 640/13/24/20.</t>
  </si>
  <si>
    <t>А40-124684/12 Определение о процессуальном правопреемстве от 28.04.2014</t>
  </si>
  <si>
    <t>7010/158</t>
  </si>
  <si>
    <t>ИЛ 005556073 от 18.03.13 / 06.06.13 возбуждено ИП № 1116/13/24/20.</t>
  </si>
  <si>
    <t>А40-138340/12 Определение о процессуальном правопреемстве от 13.10.2014.</t>
  </si>
  <si>
    <t>7010/193</t>
  </si>
  <si>
    <t xml:space="preserve"> А40-164531/12  ИЛ 005548807 от 18.02.13 / 25.03.13 возбуждено ИП № 638/13/24/20.</t>
  </si>
  <si>
    <t>А40-164531/12 Определение о процессуальном правопреемстве от 21.05.2014,</t>
  </si>
  <si>
    <t>7010/206</t>
  </si>
  <si>
    <t>А40-14741/13 ИЛ 005749718 от 06.06.13 / 22.08.2013 возбуждено ИП №1689/13/24/20, ИЛ направлен в ССП по Чеченской республике</t>
  </si>
  <si>
    <t>А40-14741/13 Определение о процессуальном правопреемстве от 06.06.2014</t>
  </si>
  <si>
    <t>А40-21694/13</t>
  </si>
  <si>
    <t>А40-21694/13 Определение о процессуальном правопреемстве от 15.04.2014.</t>
  </si>
  <si>
    <t>7010/251</t>
  </si>
  <si>
    <t xml:space="preserve">А40-42573/13 </t>
  </si>
  <si>
    <t>А40-42573/13 Определение о процессуальном правопреемстве от 02.06.2014.</t>
  </si>
  <si>
    <t xml:space="preserve"> RDN-PNURENER-STVERTE2-06-KP-13-E от 21.01.2013г.</t>
  </si>
  <si>
    <t>7010/4</t>
  </si>
  <si>
    <t xml:space="preserve"> А40-124952/2013 </t>
  </si>
  <si>
    <t xml:space="preserve"> А40-124952/2013  Определение о процессуальном правопреемстве от 30.04.2014.</t>
  </si>
  <si>
    <t>7010/50</t>
  </si>
  <si>
    <t xml:space="preserve"> RDP-PNURENER-STVERTE2-07-KP-13-E от 21.01.2013г.</t>
  </si>
  <si>
    <t>7010/41</t>
  </si>
  <si>
    <t>А40-124942/13</t>
  </si>
  <si>
    <t>А40-124942/13 Определение о процессуальном правопреемстве от 30.04.2014.</t>
  </si>
  <si>
    <t>7010/51</t>
  </si>
  <si>
    <t>по договору RDN-PNURENER-STVERTE2-08-KP-13-E от 26.04.2013г.</t>
  </si>
  <si>
    <t>7010/173</t>
  </si>
  <si>
    <t>А40-153639/2013 Определение о процессуальном правопреемстве от 12.05.2014</t>
  </si>
  <si>
    <t>7010/122</t>
  </si>
  <si>
    <t>А40-153639/2013 Определение о процессуальном правопреемстве от 12.05.2015</t>
  </si>
  <si>
    <t>по договору RDP-PNURENER-STVERTE2-09-KP-13-E от 26.04.2013г.</t>
  </si>
  <si>
    <t>7010/218</t>
  </si>
  <si>
    <t>Направлено письмо в ТГК-2 по произведенным оплатам</t>
  </si>
  <si>
    <t>СЕВКАВКАЗЭНЕРГО, ОАО, г. Владикавказ, ул.Тамаева , д.19</t>
  </si>
  <si>
    <t>по договору RDP-PSEVKAVE-STVERTE2-10-KP-13-E от 26.04.2013г.</t>
  </si>
  <si>
    <t>7010/255</t>
  </si>
  <si>
    <t>Решением Арбитражного суда города Москвы от 15.06.2016 г. по делу А40-45423/2016 исковые требования удовлетворены в полном объеме</t>
  </si>
  <si>
    <t>RDP-PSEVKAVE-STVERTE2-06-KP-12-E от 20.01.2012г.</t>
  </si>
  <si>
    <t>7010/207</t>
  </si>
  <si>
    <t xml:space="preserve"> ИЛ 005761666 от 08.07.13 / 19.08.13 возбуждено ИП № 6400/13/06/15 от 19.08.13.</t>
  </si>
  <si>
    <t>А40-14409/13; А40-60370/13 Определение о процессуальном правопреемстве от 28.04.2014, Направлены заявления о ПП в ИП</t>
  </si>
  <si>
    <t>RDP-PSEVKAVE-STVERTE2-10-KP-13-E от 26.04.2013г.</t>
  </si>
  <si>
    <t>7010/115</t>
  </si>
  <si>
    <t>Определением от 28.07.2016 по делу № А40-153600/2013 произведена замена кредитора</t>
  </si>
  <si>
    <t>по договору RDN-PSEVKAVE-STVERTE2-09-KP-13-E от 26.04.2013г.</t>
  </si>
  <si>
    <t>ЭНЕРГЕТИКИ И ЭЛЕКТРИФИКАЦИИ ИНГУШЭНЕРГО, ОАО, г. Назрань, Россия, Ингушская респ., Муталиева ул., 23</t>
  </si>
  <si>
    <t>RDN-PINGUSHE-STVERTE2-05-KP-12-E от 20.01.2012г.</t>
  </si>
  <si>
    <t>По делу А40-61369/2016 исковые требования удовлетворены в полном объеме</t>
  </si>
  <si>
    <t>RDN-PINGUSHE-STVERTE2-07-KP-13-E от 21.01.2013г.</t>
  </si>
  <si>
    <t>7010/65</t>
  </si>
  <si>
    <t>по договору RDP-PINGUSHE-STVERTE2-09-KP-13-E от 26.04.2013г.</t>
  </si>
  <si>
    <t>30.09.2013</t>
  </si>
  <si>
    <t>ЭНЕРГЕТИКИ И ЭЛЕКТРИФИКАЦИИ КАРАЧАЕВО-ЧЕРКЕССКЭНЕРГО, ОАО, г.Черкесск, ул. Османа Касаева, д. 3</t>
  </si>
  <si>
    <t>RDP-PKCHERKE-STVERTE2-08-KP-13-E от 21.01.2013г.</t>
  </si>
  <si>
    <t>7010/69</t>
  </si>
  <si>
    <t xml:space="preserve"> Подан иск, дело № А40-124956/2013 </t>
  </si>
  <si>
    <t>А40-124956/2013 Определение о процессуальном правопреемстве от 16.09.2014, направелно заявление о ПП в ИП, оплачено должником</t>
  </si>
  <si>
    <t>по договору RDP-PKCHERKE-STVERTE2-09-KP-13-E от 26.04.2013г.</t>
  </si>
  <si>
    <t>7010/101</t>
  </si>
  <si>
    <t>Подан иск по делу А40-31075/16, оплачено должником</t>
  </si>
  <si>
    <t xml:space="preserve"> RDN-PKCHERKE-STVERTE2-10-KP-13-E от 26.04.2013г.</t>
  </si>
  <si>
    <t>До подачи искового заявления, должником все оплачено</t>
  </si>
  <si>
    <t>RDP-PKCHERKE-STVERTE4-04-KP-13-E от 26.04.2013г.</t>
  </si>
  <si>
    <t>7010/118</t>
  </si>
  <si>
    <t>Определением от15.03.20116 по делу А40-153493/2013 произведена замена стороны, оплачено</t>
  </si>
  <si>
    <t>ИТОГО</t>
  </si>
  <si>
    <t>Уступаемые права требования по договорам цессии с ЦФР (по Дополнительному соглашению № 2)</t>
  </si>
  <si>
    <t>дата договора уступки от ЗАО "ЦФР"</t>
  </si>
  <si>
    <t>№ договора уступки</t>
  </si>
  <si>
    <t>ООО"НП ЭКОР"</t>
  </si>
  <si>
    <t>3241-Ц-12</t>
  </si>
  <si>
    <t>Иск не подавался в связи с незначительностью суммы</t>
  </si>
  <si>
    <t>Решением АС города Москвы от 18.07.2016  по делу А40-112259/2016 исковые требования удовлетворены в полном объеме</t>
  </si>
  <si>
    <t xml:space="preserve">ОАО "НУРЭНЕРГО" </t>
  </si>
  <si>
    <t>2783-Ц-11</t>
  </si>
  <si>
    <t>ИЛ 4803373 от 05.05.12</t>
  </si>
  <si>
    <t>По делу А40-112878/2011 замена стороны произведена определением от 06.07.2016</t>
  </si>
  <si>
    <t>926-Ц-12</t>
  </si>
  <si>
    <t>А40-123541/12-15-408, ИЛ 006199275 от 11.02.2014</t>
  </si>
  <si>
    <t>По делу А40-123541/2012 замена стороны произведена определением 08.08.2016</t>
  </si>
  <si>
    <t xml:space="preserve">2296-Ц-13 </t>
  </si>
  <si>
    <t>А40-98882/13-47-876</t>
  </si>
  <si>
    <t>13,05.2016 направлено заявление о пп</t>
  </si>
  <si>
    <t>2285-Ц-13</t>
  </si>
  <si>
    <t>А40-103278/13-46-943</t>
  </si>
  <si>
    <t>2109-Ц-11</t>
  </si>
  <si>
    <t>А40-111512/11 эл. Энергия</t>
  </si>
  <si>
    <t>23.05.2016 направлено заявление о пп</t>
  </si>
  <si>
    <t xml:space="preserve">ОАО "СЕВКАВКАЗЭНЕРГО" </t>
  </si>
  <si>
    <t>2116-Ц-11</t>
  </si>
  <si>
    <t>Оплачено</t>
  </si>
  <si>
    <t xml:space="preserve">ОАО "ЭНЕРГОАВИАКОСМОС"   </t>
  </si>
  <si>
    <t>2122-Ц-11</t>
  </si>
  <si>
    <t>Исковое заявление в суд не подавалось, Отсутствующий должник. Согласно данным ЕГРЮЛ на 30.07.2014 организация действующая, находится в реестре ССП. СБ проведены розыскные мероприятия - по юр.и фактическим адресам найти не предоставляется возможным</t>
  </si>
  <si>
    <t>Готовяться материалы</t>
  </si>
  <si>
    <t>2121-Ц-11</t>
  </si>
  <si>
    <t>2786-Ц-11</t>
  </si>
  <si>
    <t>2124-Ц-11</t>
  </si>
  <si>
    <t xml:space="preserve"> ОАО "КОСТРОМСКОЙ ЗАВОД "МОТОРДЕТАЛЬ"</t>
  </si>
  <si>
    <t>2787-Ц-11</t>
  </si>
  <si>
    <t>А40-101383/12-9-992 эл.энергия</t>
  </si>
  <si>
    <t xml:space="preserve">Подано исковое заявление № А40-116010/2016, в дело № А31-1441/2010 подано заявление о включении в реестр требований кредитора </t>
  </si>
  <si>
    <t>2788-Ц-11</t>
  </si>
  <si>
    <t>2790-Ц-11</t>
  </si>
  <si>
    <t>А40-100298/12-162-946 мощность</t>
  </si>
  <si>
    <t>3238-Ц-12</t>
  </si>
  <si>
    <t>ОАО "Брянскэнергосбыт"</t>
  </si>
  <si>
    <t xml:space="preserve">0981-Ц-13 </t>
  </si>
  <si>
    <t>А40-12082/13-48-115, эл.энергия, А09-1924/2013   Банкрот. Задолженность включена в рееестр требований кредиторов.</t>
  </si>
  <si>
    <t>Определением Арбитражного суда Брянской области от 16.06.2016 г. по делу № А09-1924/2013 произведена замена кредитора</t>
  </si>
  <si>
    <t>2292-Ц-13</t>
  </si>
  <si>
    <t>2277-Ц-13</t>
  </si>
  <si>
    <t>3243-Ц-12</t>
  </si>
  <si>
    <t xml:space="preserve">ОАО "ПЕНЗАЭНЕРГОСБЫТ"  </t>
  </si>
  <si>
    <t>0990-Ц-13</t>
  </si>
  <si>
    <t>А49-3135/2013  Банкрот. Задолженность включена в реестр требований кредиторов.</t>
  </si>
  <si>
    <t xml:space="preserve">По делу № А49-3135/2013 произведена  замена кредитора </t>
  </si>
  <si>
    <t>2156-Ц-12</t>
  </si>
  <si>
    <t>А40-165145/12-58-1586, эл.энергия</t>
  </si>
  <si>
    <t>2157-Ц-12</t>
  </si>
  <si>
    <t>А40-165156/12-100-1332, эл.энергия</t>
  </si>
  <si>
    <t xml:space="preserve">ОАО "ННАЭС" </t>
  </si>
  <si>
    <t>1899-Ц-12</t>
  </si>
  <si>
    <t>А40-121454/2012   Банкрот. Задолженность включена в реестр требований кредиторов (А40-134799/12-6-1285, А40-81938/12-131-21, А40-12241/13-136-112, А40-123717/12-19-1020, А40-124328/12-122-749, А40-134791/12-159-1269)</t>
  </si>
  <si>
    <t>Направлено заявление о процессуальном правпреемстве по делу № А40-121454/2012</t>
  </si>
  <si>
    <t>2132-Ц-11</t>
  </si>
  <si>
    <t>2791-Ц-11</t>
  </si>
  <si>
    <t>3237-Ц-12</t>
  </si>
  <si>
    <t>931-Ц-12</t>
  </si>
  <si>
    <t>932-Ц-12</t>
  </si>
  <si>
    <t>1900-Ц-12</t>
  </si>
  <si>
    <t>22.01.2013г.</t>
  </si>
  <si>
    <t>0294-Ц-13</t>
  </si>
  <si>
    <t>0292-Ц-13</t>
  </si>
  <si>
    <t>А40-55706/13-85-540, эл.энергия</t>
  </si>
  <si>
    <t>ОАО "Дагестанская энергосбытовая компания"</t>
  </si>
  <si>
    <t>0983-Ц-13</t>
  </si>
  <si>
    <t>А40-62265/13-3-189, эл.энергия</t>
  </si>
  <si>
    <t xml:space="preserve">ДС № 3 к договору уступки </t>
  </si>
  <si>
    <t>0993-Ц-13</t>
  </si>
  <si>
    <t>А40-65763/13-104-628, эл.энергия</t>
  </si>
  <si>
    <t>ОАО "Ингушэнерго"</t>
  </si>
  <si>
    <t>5836-Ц-13</t>
  </si>
  <si>
    <t>А40-18094/2014 электроэнергия</t>
  </si>
  <si>
    <t>По делам произведены процессуальные правопереемства</t>
  </si>
  <si>
    <t>5835-Ц-13</t>
  </si>
  <si>
    <t>А40-18481/2014 электроэнергия</t>
  </si>
  <si>
    <t xml:space="preserve">0985-Ц-13 </t>
  </si>
  <si>
    <t>А40-18483/2014 электроэнергия</t>
  </si>
  <si>
    <t>ОАО "Курскрегионэнергосбыт"</t>
  </si>
  <si>
    <t xml:space="preserve">2295-Ц-13 </t>
  </si>
  <si>
    <t>А35-3353/2013    Банкрот. Задолженность включена в реестр требований кредиторов.</t>
  </si>
  <si>
    <t xml:space="preserve">По делу произведена замена кредитора </t>
  </si>
  <si>
    <t>2283-Ц-13</t>
  </si>
  <si>
    <t>0988-Ц-13</t>
  </si>
  <si>
    <t>ОАО "Орелэнергосбыт"</t>
  </si>
  <si>
    <t>2298-Ц-13</t>
  </si>
  <si>
    <t>А48-435/2013       Банкрот. Задолженность включена в реестр требований кредиторов</t>
  </si>
  <si>
    <t>Определением Арбитражного суда Орловской области от 17.06.2016 г. по делу № А48-435/2013 произведена замена кредитора</t>
  </si>
  <si>
    <t>2287-Ц-13</t>
  </si>
  <si>
    <t>0989-Ц-13</t>
  </si>
  <si>
    <t>ОАО "Омскэнергосбыт"</t>
  </si>
  <si>
    <t xml:space="preserve">2286-Ц-13 </t>
  </si>
  <si>
    <t>А46-1949/2013  Банкрот. Задолженность включена в реестр требований кредиторов</t>
  </si>
  <si>
    <t>По делу № А46-1949/2013 произведена замена кредитора</t>
  </si>
  <si>
    <t>ОАО "Новгородоблэнергосбыт"</t>
  </si>
  <si>
    <t xml:space="preserve"> 3901-Ц-13 </t>
  </si>
  <si>
    <t xml:space="preserve">А40-133876/2013 электроэнергия </t>
  </si>
  <si>
    <t xml:space="preserve">Определением от 30.06.2014 по делу № А40-133876, произведена замена стороны </t>
  </si>
  <si>
    <t xml:space="preserve"> 3897-Ц-13 </t>
  </si>
  <si>
    <t>№А44-814/2013           Банкрот. Задолженность включена в реестр требований кредиторов</t>
  </si>
  <si>
    <t>Определением Аорбитражного суда Новгородской области от 07.06.2016 по делу № 44-814/2013 произведена земена конкурсного кредитора</t>
  </si>
  <si>
    <t xml:space="preserve">2284-Ц-13 </t>
  </si>
  <si>
    <t>ОАО "Пензаэнергосбыт"</t>
  </si>
  <si>
    <t>2299-Ц-13</t>
  </si>
  <si>
    <t>По делу А49-3135/2013 произведена замена кредитора</t>
  </si>
  <si>
    <t xml:space="preserve">2288-Ц-13 </t>
  </si>
  <si>
    <t>ОАО "Тулаэнергосбыт"</t>
  </si>
  <si>
    <t xml:space="preserve">2289-Ц-13 </t>
  </si>
  <si>
    <t>А40-115390/13-104-1063, эл.энергия</t>
  </si>
  <si>
    <t>По делу А68-1355/2013 произведена замена кредитора</t>
  </si>
  <si>
    <t xml:space="preserve"> 0991-Ц-13</t>
  </si>
  <si>
    <t>А68-1355/2013   Банкрот.Задолженность включена в реестр требований кредиторов</t>
  </si>
  <si>
    <t>2300-Ц-13</t>
  </si>
  <si>
    <t>А40-115391/13-6-1042, эл.энергия</t>
  </si>
  <si>
    <t>ОАО "Волгоградэнергосбыт"</t>
  </si>
  <si>
    <t>2293-Ц-13</t>
  </si>
  <si>
    <t>А40-99675/13-150-920, эл.энергия ИЛ 006227003 от 30.04.2014</t>
  </si>
  <si>
    <t>5193-Ц-13</t>
  </si>
  <si>
    <t>А40-3837/2014 электроэнергия</t>
  </si>
  <si>
    <t>5192-Ц-13</t>
  </si>
  <si>
    <t>А40-3675/2014 электроэнергия</t>
  </si>
  <si>
    <t xml:space="preserve">0982-Ц-13 </t>
  </si>
  <si>
    <t>А40-64080/13-76-594, эл.энергия</t>
  </si>
  <si>
    <t>2278-Ц-13</t>
  </si>
  <si>
    <t>А40-98888/13-67-809, эл.энергия</t>
  </si>
  <si>
    <t>ОАО "Тверьэнергосбыт"</t>
  </si>
  <si>
    <t xml:space="preserve">3898-Ц-13 </t>
  </si>
  <si>
    <t xml:space="preserve"> А66-5572/2013 Банкрот.Задолженность включена в реестр требований кредиторов</t>
  </si>
  <si>
    <t>По делу № А66-5572/2013 12.09.2016 произведена замена кредитора</t>
  </si>
  <si>
    <t xml:space="preserve"> 3902-Ц-13</t>
  </si>
  <si>
    <t>ОАО "Евразийская энергетическая компания"</t>
  </si>
  <si>
    <t>3899-Ц-13</t>
  </si>
  <si>
    <t>А40-126722/2013-94-1162 эл.энергия ИЛ 005924110 от 13.01.2014</t>
  </si>
  <si>
    <t xml:space="preserve"> 3903-Ц-13 </t>
  </si>
  <si>
    <t>А40-132481/13 эл.энергия</t>
  </si>
  <si>
    <t>ООО "Центр энергетических решений" (правопреемник ООО "МИДИА")</t>
  </si>
  <si>
    <t>5837-Ц-13</t>
  </si>
  <si>
    <t>А40-18070/2014 электроэнергия</t>
  </si>
  <si>
    <t>По делу произведено процессуальное правопереемство</t>
  </si>
  <si>
    <t xml:space="preserve">5832-Ц-13 </t>
  </si>
  <si>
    <t>А40-18494/2014 электроэнергия</t>
  </si>
  <si>
    <t>ОАО "Смоленскэнергосбыт"</t>
  </si>
  <si>
    <t>5839-Ц-13</t>
  </si>
  <si>
    <t>А62-5416/2013     Банкрот.Задолженность включена в реестр требований кредиторов</t>
  </si>
  <si>
    <t>Определением Арбитражного суда Смоленской области от 16.06.2016 по делу № А62-5416/2013 произведена замена кредитора</t>
  </si>
  <si>
    <t>5834-Ц-13</t>
  </si>
  <si>
    <t>ОАО "Петербургская сбытовая компания"</t>
  </si>
  <si>
    <t>00799-Ц-ГП-13</t>
  </si>
  <si>
    <t>Задолженность оплачена</t>
  </si>
  <si>
    <t>ООО "Энергосбытовая компания "Энергосбережение"</t>
  </si>
  <si>
    <t xml:space="preserve">0555-Ц-14 </t>
  </si>
  <si>
    <t>А56-62325/2014, подано заявление о вкючении в реестр  требований кредиторов</t>
  </si>
  <si>
    <t>Определением Арбитражного суда города Санкт-Петербурга и Ленинрадской области от 07.07.2016 по делу № А56-62325/2014 требования признаны обоснованными2016</t>
  </si>
  <si>
    <t>ООО "ЭнергоСервис"</t>
  </si>
  <si>
    <t xml:space="preserve"> 0549-Ц-14 </t>
  </si>
  <si>
    <t xml:space="preserve">Решением от 04.08.2016 по делу А40-112206/2016 исковые требования удовлетворены в полном объеме </t>
  </si>
  <si>
    <t>ООО "Энергосервис"</t>
  </si>
  <si>
    <t xml:space="preserve"> 0556-Ц-14 </t>
  </si>
  <si>
    <t>Решением Арбитражного суда города Мосвкы от 27.04.2016 по делу А40-249015/15 исковые требования удовлетворены в полном объеме</t>
  </si>
  <si>
    <t>ООО "Энергосбытовая компания  "Энергосбережение"</t>
  </si>
  <si>
    <t xml:space="preserve">0548-Ц-14 </t>
  </si>
  <si>
    <t>Определением Арбитражного суда города Санкт-Петербурга и Ленинрадской области от 07.07.2016 по делу № А56-62325/2014требования признаны обоснованными</t>
  </si>
  <si>
    <t>Уступаемые права требования по Регулируемым договорам (по Дополнительному соглашению № 2)</t>
  </si>
  <si>
    <t>6010/275</t>
  </si>
  <si>
    <t>31.12.2013</t>
  </si>
  <si>
    <t>А40-53759/2014 мощность</t>
  </si>
  <si>
    <t xml:space="preserve">Определением от 16.08.2016 произведена замена стороны </t>
  </si>
  <si>
    <t>по договору RDP-PDAGENER-STVERTE2-13-KP-14-E от 29.01.2014г.</t>
  </si>
  <si>
    <t>6010/23</t>
  </si>
  <si>
    <t>31.01.2014</t>
  </si>
  <si>
    <t>А40-107425/2014 электроэнергия и мощность</t>
  </si>
  <si>
    <t>отправлено письмо в ТГК-2 по оплатам</t>
  </si>
  <si>
    <t>по договору RDN-PDAGENER-STVERTE2-12-KP-14-E от 29.01.2014г.</t>
  </si>
  <si>
    <t>6010/2</t>
  </si>
  <si>
    <t>А40-107497/2014 электроэнергия</t>
  </si>
  <si>
    <t>6010/38</t>
  </si>
  <si>
    <t>28.02.2014</t>
  </si>
  <si>
    <t>6010/27</t>
  </si>
  <si>
    <t xml:space="preserve">ОАО "КАББАЛКЭНЕРГО" </t>
  </si>
  <si>
    <t>по договору RDN-PKABBAGE-STVERTE2-08-KP-13-E от 26.04.2013г.</t>
  </si>
  <si>
    <t>6010/257</t>
  </si>
  <si>
    <t>А40-53779/2014 электроэнергия</t>
  </si>
  <si>
    <t xml:space="preserve">По делу  А40-53779/2014 подано заявление о пп, оплачено </t>
  </si>
  <si>
    <t>по договору RDP-PKABBAGE-STVERTE2-09-KP-14-E от 29.01.2014г.</t>
  </si>
  <si>
    <t>6010/52</t>
  </si>
  <si>
    <t>31.03.2014</t>
  </si>
  <si>
    <t>А40-107332/2014 электроэнергия</t>
  </si>
  <si>
    <t>ОАО "Карачаево-Черкесскэнерго"</t>
  </si>
  <si>
    <t>RDN-PKCHERKE-STVERTE2-11-KP-14-E</t>
  </si>
  <si>
    <t>6010/70</t>
  </si>
  <si>
    <t>Подан иск А40-238073/2015, оплачено</t>
  </si>
  <si>
    <t xml:space="preserve">ОАО "КАЛМЭНЕРГОСБЫТ" </t>
  </si>
  <si>
    <t>по договору RDN-PKALMENE-STVERTE2-03-KP-13-E от 26.04.2013г.</t>
  </si>
  <si>
    <t>6010/258</t>
  </si>
  <si>
    <t>А40-153649/2013-31-1413 мощность</t>
  </si>
  <si>
    <t>Определением Арбитражного суда города Мосвкы от 10.03.2016 по делу № А40-153649/2013 произведено ПП, оплачено</t>
  </si>
  <si>
    <t>6010/277</t>
  </si>
  <si>
    <t>А40-53753/2014 мощность</t>
  </si>
  <si>
    <t>6010/261</t>
  </si>
  <si>
    <t>А40-53763/2014 электроэнергия</t>
  </si>
  <si>
    <t>по договору RDN-PNURENER-STVERTE2-10-KP-14-E от 29.01.2014г.</t>
  </si>
  <si>
    <t>6010/4</t>
  </si>
  <si>
    <t>А40-14537/2012</t>
  </si>
  <si>
    <t>Определением Арбитражного суда города Мосвкы от 16.04.2014 произведена замена взыскателя, направлено заявление в ИП</t>
  </si>
  <si>
    <t>RDP-PNURENER-STVERTE2-12-KP-14-E от 01.04.2014</t>
  </si>
  <si>
    <t>6010/72</t>
  </si>
  <si>
    <t>Решением Арбитражного суда города Москвы от 26.05.2016 по делу А40-3481/2016 исковые требования удовлетворены в полном объеме</t>
  </si>
  <si>
    <t xml:space="preserve">ОАО "СЕВКАВКАЗЭНЕРГО"  </t>
  </si>
  <si>
    <t>по договору RDP-PSEVKAVE-STVERTE2-11-KP-14-E от 29.01.2014г.</t>
  </si>
  <si>
    <t>6010/25</t>
  </si>
  <si>
    <t>А40-107354/2014 мощность</t>
  </si>
  <si>
    <t>по договору RDP-PINGUSHE-STVERTE2-11-KP-14-E от 29.01.2014г.</t>
  </si>
  <si>
    <t>6010/24</t>
  </si>
  <si>
    <t>А40-107391/2014 электроэнергия и мощность</t>
  </si>
  <si>
    <t>6010/3</t>
  </si>
  <si>
    <t>по договору RDN-PINGUSHE-STVERTE2-10-KP-14-E от 29.01.2014г.</t>
  </si>
  <si>
    <t>6010/51</t>
  </si>
  <si>
    <t>А40-107398/2014 электроэнергия</t>
  </si>
  <si>
    <t>Уступаемые права требования по  договорам  купли-продажи мощности по результатам конкурентного отбора мощности  (по Дополнительному соглашению № 2)</t>
  </si>
  <si>
    <t>6070/42</t>
  </si>
  <si>
    <t xml:space="preserve">Оплачено в добровольно порядке </t>
  </si>
  <si>
    <t>31.08.2011</t>
  </si>
  <si>
    <t>6070/115</t>
  </si>
  <si>
    <t>30.09.2011</t>
  </si>
  <si>
    <t>31.10.2011</t>
  </si>
  <si>
    <t>31.12.2011</t>
  </si>
  <si>
    <t>6070/25</t>
  </si>
  <si>
    <t>30.06.2011</t>
  </si>
  <si>
    <t>31.07.2011</t>
  </si>
  <si>
    <t>6070/121</t>
  </si>
  <si>
    <t>30.11.2011</t>
  </si>
  <si>
    <t>№ KOM-30001448-TERGKDWA-NINVATES-1-10 от 30.12.2010г.</t>
  </si>
  <si>
    <t>6070/72</t>
  </si>
  <si>
    <t>Дело № А40-36004/12. Решение от 05.07.2012. ИЛ 5223771 от 17.08.12.
31.08.2012ИЛ направлен в  ОАО Банк Народный кредит.  
14.09.12 - ответ банка- 12.09.12 сформированы инкассовые поручения, которые поставлены в картотеку</t>
  </si>
  <si>
    <t>Процессуальное правпреемство по делу № А40-121454/2012 произведено 03.08.2016</t>
  </si>
  <si>
    <t>6070/91</t>
  </si>
  <si>
    <t>Дело № А40-19568/12-22-180. Решение от 20.04.2014. ИЛ 005213568 от 26.07.12 выдан 26.07.2012.
13.08.2012 ИЛ направлен в  ОАО Банк Народный кредит. 
23.08.12 - ответ на заявление (принято). Сформированы инкассовые поручения</t>
  </si>
  <si>
    <t>6070/109</t>
  </si>
  <si>
    <t>А40-121454/2012     Банкрот.Задолженность включена в реестр требований кредиторов</t>
  </si>
  <si>
    <t>6070/124</t>
  </si>
  <si>
    <t xml:space="preserve">Дело № А40-81940/12-112-758. Решение от  29.01.2013. ИЛ 005740998 от 08.04.13. Задолженность за этот период включена в реестр требований кредиторов. </t>
  </si>
  <si>
    <t>6070/140</t>
  </si>
  <si>
    <t>6070/159</t>
  </si>
  <si>
    <t>№ KOM-30092787-TERGKDWA-NINVATES-1-12 от 01.01.2012г.</t>
  </si>
  <si>
    <t>6070/8</t>
  </si>
  <si>
    <t>31.01.2012</t>
  </si>
  <si>
    <t>Дело № А40-82362/12-84-837. Решение от  23.10.2012. ИЛ 005551116 от 28.02.2013.
07.06.2013 возбуждено ИП № 24569/13/11/77. Задолженность за этот период включена в реестр требований кредиторов.</t>
  </si>
  <si>
    <t>29.02.2012</t>
  </si>
  <si>
    <t>А40-82362/12-84-837 мощность 28.02.2013 получен ИЛ.</t>
  </si>
  <si>
    <t>31.03.2012</t>
  </si>
  <si>
    <t>Дело № А40-124920/12-21-1196. Решение от  17.12.2012. ИЛ № 005548133 от 12.02.2013.
06.05.13 возбуждено ИП № 19840/13/11/77.Задолженность за этот период включена в реестр требований кредиторов.</t>
  </si>
  <si>
    <t>6070/52</t>
  </si>
  <si>
    <t>30.04.2012</t>
  </si>
  <si>
    <t>6070/62</t>
  </si>
  <si>
    <t>31.05.2012</t>
  </si>
  <si>
    <t>6070/87</t>
  </si>
  <si>
    <t>30.06.2012</t>
  </si>
  <si>
    <t>6070/101</t>
  </si>
  <si>
    <t>31.07.2012</t>
  </si>
  <si>
    <t>Дело № А40-134566/12-35-1284. Решение от 05.12.2012. ИЛ 005740540 от 29.04.2013.
07.06.2013 возбуждено ИП № 24567/13/11/77</t>
  </si>
  <si>
    <t>31.08.2012</t>
  </si>
  <si>
    <t>Дело № А40-166478/12-167-14. Решение от 15.03.2013. ИЛ 005761616 от 03.07.2013. Задолженность за август включена в реестр требований кредиторов.</t>
  </si>
  <si>
    <t>30.09.2012</t>
  </si>
  <si>
    <t>А40-166478/12-167-14, мощность 03.07.2013 получен ИЛ.</t>
  </si>
  <si>
    <t>6070/135</t>
  </si>
  <si>
    <t>31.10.2012</t>
  </si>
  <si>
    <t>Дело № А40-15257/13-62-143. Решение от 29.04.2013. ИЛ 005749561 от 30.05.2013.
23.07.13-отметка на ИЛ об отказе в возбуждении ИП. Жалоба направлена 27.08.13.</t>
  </si>
  <si>
    <t>№ KOM-30001518-TERGKDWA-NURENERG-1-10 от 30.12.2010г.</t>
  </si>
  <si>
    <t>6070/56</t>
  </si>
  <si>
    <t>Дело № А40-68846/2012. Решение от 18.06.2012. ИЛ  005214993 от 28.08.12.
25.10.12 возбуждено ИП № 2502/12/24/20.</t>
  </si>
  <si>
    <t>По делу № А40-68846/2012 замена кредитора произведена 13.09.2016</t>
  </si>
  <si>
    <t>6070/73</t>
  </si>
  <si>
    <t>6070/92</t>
  </si>
  <si>
    <t>6070/141</t>
  </si>
  <si>
    <t>Уступаемые права требования по  договорам уступки прав - цессии  (по Дополнительному соглашению № 4)</t>
  </si>
  <si>
    <t>ОАО "Кольская энергосбытовая компания"</t>
  </si>
  <si>
    <t>3244-Ц-12</t>
  </si>
  <si>
    <t>А40-2424/13-48-23, эл.энергия. Определением Арбитражного суда Мурманской области от 13.02.2013г. задолженностьвключена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</si>
  <si>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А42-1874/2013</t>
  </si>
  <si>
    <t>3245-Ц-12</t>
  </si>
  <si>
    <t>А40-2421/13-62-22,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</si>
  <si>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А42-1874/2014</t>
  </si>
  <si>
    <t>1902-Ц-12</t>
  </si>
  <si>
    <t>А40-134903/12-158-1049,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</si>
  <si>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А42-1874/2015</t>
  </si>
  <si>
    <t>0987-Ц-13</t>
  </si>
  <si>
    <t>А40-61987/13-49-343,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</si>
  <si>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А42-1874/2016</t>
  </si>
  <si>
    <t xml:space="preserve">0996-Ц-13 </t>
  </si>
  <si>
    <t>А40-63479/13-35-596,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</si>
  <si>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А42-1874/2017</t>
  </si>
  <si>
    <t>2282-Ц-13</t>
  </si>
  <si>
    <t>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</si>
  <si>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А42-1874/2018</t>
  </si>
  <si>
    <t xml:space="preserve">3896-Ц-13 </t>
  </si>
  <si>
    <t>Произведена замена в реестре требований кредиторов, Определение от 29.02.2016 по делу № А42-1874/2019</t>
  </si>
  <si>
    <t>ОАО "Ивэнергосбыт"</t>
  </si>
  <si>
    <t>0984-Ц-13</t>
  </si>
  <si>
    <t>А40-64067/13-62-471, эл.энергия. Определением АС Ивановской области от 10.10.2013 задолженность включена в реестр требований кредиторов (банкротное днло № А17-1312/2013).</t>
  </si>
  <si>
    <t>Определением Арбитражного суда Ивановской области от 25.01.2016 г. по делу № А17-1312/2013 произведена замена взыскателя</t>
  </si>
  <si>
    <t>2294-Ц-13</t>
  </si>
  <si>
    <t>Определением АС Ивановской области от 10.10.2013 задолженность включена в реестр требований кредиторов (банкротное днло № А17-1312/2013).</t>
  </si>
  <si>
    <t>2280-Ц-13</t>
  </si>
  <si>
    <t>ООО "Новгородэнергосбыт"</t>
  </si>
  <si>
    <t xml:space="preserve">5833-Ц-13 </t>
  </si>
  <si>
    <t>Определением Арбитражного суда Новгородской области от 05.02.2014г. задолженность включена в реестр требований кредиторов (банкротное дело № А44-5169/2013)</t>
  </si>
  <si>
    <t>Определением Арбитражного суда Новгородской области от 25.01.2016 по делу № А44-5169/2013 произведена замена взыскателя</t>
  </si>
  <si>
    <t>5838-Ц-13</t>
  </si>
  <si>
    <t>ООО ""Тверская областная энергосбытовая компания"</t>
  </si>
  <si>
    <t xml:space="preserve"> 0558-Ц-14 </t>
  </si>
  <si>
    <t>Заявление о включении в реестр требован6ий кредиторов не подавалось</t>
  </si>
  <si>
    <t xml:space="preserve">Определением Арбитражного суда Тверской области по делу А66-15085/2013 требования признаны обоснованными </t>
  </si>
  <si>
    <t xml:space="preserve"> 0551-Ц-14</t>
  </si>
  <si>
    <t>2175-Ц-14</t>
  </si>
  <si>
    <t>Постановлением Девятого Арбитражного апелляционного суда от 30.05.2016 по делу  №А40-251669/15 решение отменено, исковые требования удовлетворены в полном объеме</t>
  </si>
  <si>
    <t>2179-Ц-14</t>
  </si>
  <si>
    <t>ООО "ПромЭнерго"</t>
  </si>
  <si>
    <t>2176-Ц-14</t>
  </si>
  <si>
    <t>29.07.2015 внесена запись об исключении из ЕРГЮЛ (Списано)</t>
  </si>
  <si>
    <t>2180-Ц-14</t>
  </si>
  <si>
    <t>ООО "ЦЕФЕЙ"</t>
  </si>
  <si>
    <t>2177-Ц-14</t>
  </si>
  <si>
    <t>Решением от 11.07.2016 по делу  А40-106209/2016 исковые требования удовлетворены в полном объеме</t>
  </si>
  <si>
    <t>2181-Ц-14</t>
  </si>
  <si>
    <t>Исковое заявление направлено в суд 18.12.2014г.</t>
  </si>
  <si>
    <t>ООО "Энерголинк"</t>
  </si>
  <si>
    <t>2178-Ц-14</t>
  </si>
  <si>
    <t>Решением  Арбитражного суда города Мосвкы от 21.04.2016 по делу  №А40-248890/15  исковые требования удовлетворены в полном объеме</t>
  </si>
  <si>
    <t>2182-Ц-14</t>
  </si>
  <si>
    <t>ООО "Каспэнергосбыт"</t>
  </si>
  <si>
    <t>3268-Ц-14</t>
  </si>
  <si>
    <t>В суд направлено заявление о включении в реестр требований кредиторов по делу №А15-3466/2014</t>
  </si>
  <si>
    <t>Решением Арбитражного суда города Мосвкы от 29.04.2016 по  А40-5681/16 исковые требования удовлетворены в полном объеме</t>
  </si>
  <si>
    <t>3279-Ц-14</t>
  </si>
  <si>
    <t>Исковое заявление направлено в суд 17.12.2014г. А40-231304/2015</t>
  </si>
  <si>
    <t xml:space="preserve">3601-Ц-14 </t>
  </si>
  <si>
    <t>Исковое заявление направлено в суд 17.12.2014г. А40-231301/2015</t>
  </si>
  <si>
    <t xml:space="preserve">3602-Ц-14 </t>
  </si>
  <si>
    <t>Исковое заявление и заявление о включении в реестр требований кредиторов не подавались</t>
  </si>
  <si>
    <t xml:space="preserve">По делу № А40-29767/2015 05.09.2016 произведена замена кредитора </t>
  </si>
  <si>
    <t xml:space="preserve">3598-Ц-14 </t>
  </si>
  <si>
    <t xml:space="preserve"> Решением Арбитражного суда города Москвы от 17.02.2016 г. по делу № А40-5715/2016 исковые требования удовлетворены в полном объеме</t>
  </si>
  <si>
    <t>ОАО "Калмэнергосбыт"</t>
  </si>
  <si>
    <t xml:space="preserve">3603-Ц-14 </t>
  </si>
  <si>
    <t>Исковое заявление направлено в суд 17.12.2014г.</t>
  </si>
  <si>
    <t>Решением Арбитражного суда города Москвы от 09.03.2016 г. по делу № А40-249029/2015 исковые требования удовлетворены в полном объеме, оплачено</t>
  </si>
  <si>
    <t>Уступаемые права требования по  регулируемым договорам  (по Дополнительному соглашению № 4)</t>
  </si>
  <si>
    <t>RDP-PDAGENER-STVERTE2-15-KP-14-E от 01.04.2014г.</t>
  </si>
  <si>
    <t>6010/75</t>
  </si>
  <si>
    <t xml:space="preserve"> Решением Арбитражного суда города Москвы от 31.03.2016 г. по делу № А40-237073/2015 исковые требования удовлетворены в полном объеме</t>
  </si>
  <si>
    <t xml:space="preserve"> RDP-PDAGENER-STVERTE2-15-KP-14-E от 01.04.2014г.</t>
  </si>
  <si>
    <t>6010/93</t>
  </si>
  <si>
    <t xml:space="preserve"> RDN-PDAGENER-STVERTE2-14-KP-14-E от 01.04.2014г.</t>
  </si>
  <si>
    <t>6010/92</t>
  </si>
  <si>
    <t>6010/97</t>
  </si>
  <si>
    <t xml:space="preserve"> RDN-PDAGENER-STVERTE2-15-KP-14-E от 01.04.2014г.</t>
  </si>
  <si>
    <t>6010/98</t>
  </si>
  <si>
    <t xml:space="preserve"> RDP-PKCHERKE-STVERTE2-12-KP-14-E от 01.04.2014г.</t>
  </si>
  <si>
    <t>6010/80</t>
  </si>
  <si>
    <t>RDN-PTVOBSK3-STVERTE2-06-KP-13-E от 26.04.2013г.</t>
  </si>
  <si>
    <t>6010/273</t>
  </si>
  <si>
    <t>Задолженность включена в реестр требований кредиторов по делу №А66-15085/2013. Определение от 22.08.2014г.</t>
  </si>
  <si>
    <t>Произведена замена в реестре требований кредиторов, Определение от 29.02.2016 по делу № А66-15085/2013</t>
  </si>
  <si>
    <t xml:space="preserve"> RDN-PTVOBSK4-STVERTE2-06-KP-13-E от 26.04.2013г.</t>
  </si>
  <si>
    <t>6010/274</t>
  </si>
  <si>
    <t>Произведена замена в реестре требований кредиторов, Определение от 29.02.2016 по делу № А66-15085/2014</t>
  </si>
  <si>
    <t>RDN-PTVOBSK1-STVERTE2-06-KP-13-E от 26.04.2013г.</t>
  </si>
  <si>
    <t>6010/271</t>
  </si>
  <si>
    <t>Произведена замена в реестре требований кредиторов, Определение от 29.02.2016 по делу № А66-15085/2015</t>
  </si>
  <si>
    <t xml:space="preserve"> RDN-PTVOBSK2-STVERTE2-06-KP-13-E от 26.04.2013г.</t>
  </si>
  <si>
    <t>6010/272</t>
  </si>
  <si>
    <t>Произведена замена в реестре требований кредиторов, Определение от 29.02.2016 по делу № А66-15085/2016</t>
  </si>
  <si>
    <t>RDP-PINGUSHE-STVERTE2-13-KP-14-E от 01.04.2014г.</t>
  </si>
  <si>
    <t>6010/79</t>
  </si>
  <si>
    <t>А40-147367/2014-75-453 Решение от 05.11.2014г. Выдан исполнительный лист №006878121 от 09.12.2014г.</t>
  </si>
  <si>
    <t>Определением Арбитражного суда города Москвы от 11.01.2016 г. по делу № А40-147367/2014 произведена замена взыскателя</t>
  </si>
  <si>
    <t xml:space="preserve"> RDN-PINGUSHE-STVERTE2-12-KP-14-E от 01.04.2014г.</t>
  </si>
  <si>
    <t>6010/99</t>
  </si>
  <si>
    <t>А40-147887/2014-158-1284 Решение от 11.11.2014г.</t>
  </si>
  <si>
    <t>Определением Арбитражного суда города Москвы от 12.01.2016 г. по делу № А40-147887/2014 произведена замена взыскателя</t>
  </si>
  <si>
    <t>Уступаемые права требования по договорам купли-продажи мощности по результатам конкурентного отбора мощности  (по Дополнительному соглашению № 4)</t>
  </si>
  <si>
    <t>№ KOM-30092773-TERGKDWA-KOLENERG-1-12 от 01.01.2012г.</t>
  </si>
  <si>
    <t>А40-162511/12-48-1537, мощность. Определением Арбитражного суда Мурманской области от 12.02.2014г.  задолженность включена в реестр требований кредиторов.</t>
  </si>
  <si>
    <t>6070/132</t>
  </si>
  <si>
    <t>А40-14756/13-58-139, мощность ИЛ 005761644 от 04.07.2013. Определением Арбитражного суда Мурманской области от 12.02.2014г.  задолженность включена в реестр требований кредиторов.</t>
  </si>
  <si>
    <t>6070/147</t>
  </si>
  <si>
    <t>6070/158</t>
  </si>
  <si>
    <t>А40-169131/2013 мощность. Определением Арбитражного суда Мурманской области от 12.02.2014г. задолженность включена в реестр требований кредиторов.</t>
  </si>
  <si>
    <t>Уступаемые права требования по  договорам уступки прав - цессии  (по Дополнительному соглашению №6)</t>
  </si>
  <si>
    <t>дата договора уступки от ОАО "ЦФР"</t>
  </si>
  <si>
    <t>6435-Ц-14</t>
  </si>
  <si>
    <t>Направлено заявление о ПП в дело №А40-31826/2015</t>
  </si>
  <si>
    <t xml:space="preserve"> ОАО "Нурэнерго" </t>
  </si>
  <si>
    <t xml:space="preserve">6436-Ц-14 </t>
  </si>
  <si>
    <t>Определение о процессуальном правопреемтве от 11.02.2016 по делу А40-31855/2015, направлено заявление на замену стооны в ИП</t>
  </si>
  <si>
    <t xml:space="preserve">6412-Ц-14 </t>
  </si>
  <si>
    <t>Определение о процессуальном правопреемтве от 11.02.2016 по делу А40-29202/2015, Определение о замене строны в ИП от 04.05.2016</t>
  </si>
  <si>
    <t xml:space="preserve">6437-Ц-14 </t>
  </si>
  <si>
    <t xml:space="preserve">Исключен, ДС № 7 к договору уступки </t>
  </si>
  <si>
    <t>ООО "ЭК "ИнтерЭрго"</t>
  </si>
  <si>
    <t>6438-Ц-14</t>
  </si>
  <si>
    <t>В дело № А40-152006/2014 направлено заявление о ПП</t>
  </si>
  <si>
    <t xml:space="preserve">6416-Ц-14 </t>
  </si>
  <si>
    <t>Уступаемые права требования по  регулируемым договорам  (по Дополнительному соглашению № 6)</t>
  </si>
  <si>
    <t xml:space="preserve"> RDN-PNURENER-STVERTE2-11-KP-14-E от 01.04.2014г.</t>
  </si>
  <si>
    <t>6070/18</t>
  </si>
  <si>
    <t>31.05.2014</t>
  </si>
  <si>
    <t>Определение о процессуальном правопреемтве от 19.02.2016 по делу А40-214802/2014. Определение о замене стороны в ИП от 06.05.2016.</t>
  </si>
  <si>
    <t xml:space="preserve"> RDP-PNURENER-STVERTE2-12-KP-14-E от 01.04.2014г.</t>
  </si>
  <si>
    <t>6010/84</t>
  </si>
  <si>
    <t xml:space="preserve">Определение о процессуальном правопреемтве от 05.02.2016 по делу А40-214581/2014, Определение о замене стороны в ИП от 04.05.2016 </t>
  </si>
  <si>
    <t xml:space="preserve">ИТОГО </t>
  </si>
  <si>
    <t>Дебиторская задолженность по договорам уступки за электроэнергию и мощность на ОРЭМ                                                  (ООО "Тверская генерация") ЦФР</t>
  </si>
  <si>
    <t>Сумма задолженности на 31.03.2013, руб.</t>
  </si>
  <si>
    <t>Дата возникновения задолженности</t>
  </si>
  <si>
    <t>За что числится задолженность</t>
  </si>
  <si>
    <t>№ первичного документа</t>
  </si>
  <si>
    <t>№ договора</t>
  </si>
  <si>
    <t>№ договора уступки (ЦФР)</t>
  </si>
  <si>
    <t>Агентский договор №5</t>
  </si>
  <si>
    <t>Агентский договор №9</t>
  </si>
  <si>
    <t>Комментарии нового кредитора</t>
  </si>
  <si>
    <t>ООО "Тверская областная энергосбытовая компания"</t>
  </si>
  <si>
    <t>3644-Ц-14</t>
  </si>
  <si>
    <t>Решением Арбитражного суда города Москвы от 09.11.2015 по делу А40-142904/2015 исковые требования удовлетворены в полном объеме</t>
  </si>
  <si>
    <t>3646-Ц-14</t>
  </si>
  <si>
    <t>Решением АС города Москвы от 03.11.2016 по делу № А40-179690/2016 исковые требования удовлетворены в полном объеме</t>
  </si>
  <si>
    <t>3647-Ц-14</t>
  </si>
  <si>
    <t>ОАО энергетики и электрификации "Ингушэнерго"</t>
  </si>
  <si>
    <t>3648-Ц-14</t>
  </si>
  <si>
    <t>Определением АС города Москвы от 05.09.2016 по делу № А40-179160/2016 исковое заявление принято в порядке упрощенного производства</t>
  </si>
  <si>
    <t>ОАО "Нурэнерго"</t>
  </si>
  <si>
    <t>3651-Ц-14</t>
  </si>
  <si>
    <t>Решением АС города Москвы от 27.10.2016 по делу № А40-178102/2016 исковые требования удовлетворены в полном объеме</t>
  </si>
  <si>
    <t>ООО "Энергосбытовая компания "ИнтерЭрго"</t>
  </si>
  <si>
    <t>3654-Ц-14</t>
  </si>
  <si>
    <t>Определение АС города Москвы от 03.04.2015 по делу № А40-152006/2014 требования включены в реестр требований кредиторов</t>
  </si>
  <si>
    <t>3659-Ц-14</t>
  </si>
  <si>
    <t>3661-Ц-14</t>
  </si>
  <si>
    <t>3662-Ц-14</t>
  </si>
  <si>
    <t xml:space="preserve">Определение АС города Санкт-Петербурга и ЛО от 07.07.2016 по делу № А56-62325/2014 требования признаны обоснованными </t>
  </si>
  <si>
    <t>3663-Ц-14</t>
  </si>
  <si>
    <t>3666-Ц-14</t>
  </si>
  <si>
    <t>3667-Ц-14</t>
  </si>
  <si>
    <t>А40-120838/2015, олачено до решения суда</t>
  </si>
  <si>
    <t>3669-Ц-14</t>
  </si>
  <si>
    <t>сумма задолженности на 31.03.2016, руб.</t>
  </si>
  <si>
    <t>Вид договора</t>
  </si>
  <si>
    <t>ТВЕРЬОБЛЭНЕРГОСБЫТ, ООО, Тверская область, г. Тверь, Петербургское шоссе, д.2</t>
  </si>
  <si>
    <t>№ DVR-40101151-BEJETSPK-TVEROBLE-1-14 от 31.01.2014</t>
  </si>
  <si>
    <t>8060/12</t>
  </si>
  <si>
    <t>Производство мощности (свободный рынок) (вынужденный режим)</t>
  </si>
  <si>
    <t>ДВР</t>
  </si>
  <si>
    <t>по договору RDP-PDAGENER-STVERTE1-06-KP-14-E от 29.01.2014г.</t>
  </si>
  <si>
    <t>8010/13</t>
  </si>
  <si>
    <t>Производство электроэнергии (регулируемый рынок), кроме Новгородской ПГУ-210</t>
  </si>
  <si>
    <t>РД</t>
  </si>
  <si>
    <t>Решением Арбитражного суда города Москвы от 30.06.2015 по делу А40-88627/2015 исковые требования удовлетворены в полном объеме</t>
  </si>
  <si>
    <t>по договору RDN-PDAGENER-STVERTE1-05-KP-14-E от 29.01.2014г.</t>
  </si>
  <si>
    <t>8010/22</t>
  </si>
  <si>
    <t>8010/23</t>
  </si>
  <si>
    <t>по договору RDP-PSEVKAVE-STVERTE1-04-KP-14-E от 29.01.2014г.</t>
  </si>
  <si>
    <t>8010/8</t>
  </si>
  <si>
    <t>Решением Арбитражного суда города Москвы от 30.07.2015 по делу А40-119249/2015 исковые требования удовлетворены в полном объеме</t>
  </si>
  <si>
    <t>по договору RDN-PSEVKAVE-STVERTE1-03-KP-14-E от 29.01.2014г.</t>
  </si>
  <si>
    <t>8010/7</t>
  </si>
  <si>
    <t>8010/18</t>
  </si>
  <si>
    <t>по договору RDN-PINGUSHE-STVERTE1-04-KP-14-E от 29.01.2014г.</t>
  </si>
  <si>
    <t>8010/2</t>
  </si>
  <si>
    <t>Решением Арбитражного суда города Москвы от 07.08.2015 по делу А40-88899/2015 исковые требования удовлетворены в полном объеме</t>
  </si>
  <si>
    <t>по договору RDN-PINGUSHE-STVERTE1-05-KP-14-E от 29.01.2014г.</t>
  </si>
  <si>
    <t>8010/14</t>
  </si>
  <si>
    <t>Итого:</t>
  </si>
  <si>
    <t>по договору RDP-PDAGENER-STVERTE4-06-KP-13-E от 01.10.2013г.</t>
  </si>
  <si>
    <t>8010/6</t>
  </si>
  <si>
    <t>Производство мощности (регулируемый рынок)</t>
  </si>
  <si>
    <t>Решением Арбитражного суда города Москвы от 25.06.2015 по делу А40-86905/2015 исковые требования удовлетворены в полном объеме (оплачено)</t>
  </si>
  <si>
    <t>8010/11</t>
  </si>
  <si>
    <t>по договору RDN-PDAGENER-STVERTE4-05-KP-13-E от 01.10.2013г.</t>
  </si>
  <si>
    <t>Дебиторская задолженность по договорам уступки за электроэнергию и мощность на ОРЭМ                                                                                                                                                                                                               (ООО "Тверская генерация") РД, КОМ, ДВР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</si>
</sst>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р_._-;\-* #,##0.00_р_._-;_-* &quot;-&quot;??_р_._-;_-@_-"/>
  </numFmts>
  <fonts count="3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7"/>
      <color theme="0"/>
      <name val="Arial"/>
      <family val="2"/>
      <charset val="204"/>
    </font>
    <font>
      <b/>
      <sz val="7"/>
      <color theme="0"/>
      <name val="Arial"/>
      <family val="2"/>
      <charset val="204"/>
    </font>
    <font>
      <b/>
      <sz val="7"/>
      <name val="Arial Cyr"/>
      <charset val="204"/>
    </font>
    <font>
      <b/>
      <sz val="7"/>
      <color indexed="8"/>
      <name val="Arial Cyr"/>
      <charset val="204"/>
    </font>
    <font>
      <sz val="7"/>
      <color indexed="8"/>
      <name val="Arial"/>
      <family val="2"/>
      <charset val="204"/>
    </font>
    <font>
      <sz val="7"/>
      <name val="Arial Cyr"/>
      <family val="2"/>
      <charset val="204"/>
    </font>
    <font>
      <sz val="7"/>
      <color rgb="FF000000"/>
      <name val="Arial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7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 Cyr"/>
      <charset val="204"/>
    </font>
    <font>
      <sz val="7"/>
      <color indexed="8"/>
      <name val="Calibri"/>
      <family val="2"/>
      <charset val="204"/>
    </font>
    <font>
      <sz val="7"/>
      <name val="Calibri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0"/>
      <color theme="0" tint="-4.9989318521683403E-2"/>
      <name val="Arial Cyr"/>
      <charset val="204"/>
    </font>
    <font>
      <b/>
      <sz val="8"/>
      <color indexed="8"/>
      <name val="Arial Cyr"/>
      <charset val="204"/>
    </font>
    <font>
      <sz val="8"/>
      <color indexed="8"/>
      <name val="Arial Cyr"/>
      <charset val="204"/>
    </font>
    <font>
      <sz val="8"/>
      <name val="Times New Roman"/>
      <family val="1"/>
      <charset val="204"/>
    </font>
    <font>
      <sz val="6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0" fontId="6" fillId="0" borderId="0"/>
  </cellStyleXfs>
  <cellXfs count="30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2" fontId="9" fillId="2" borderId="3" xfId="1" applyNumberFormat="1" applyFont="1" applyFill="1" applyBorder="1" applyAlignment="1">
      <alignment vertical="center" wrapText="1"/>
    </xf>
    <xf numFmtId="4" fontId="10" fillId="2" borderId="1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/>
    </xf>
    <xf numFmtId="4" fontId="9" fillId="2" borderId="3" xfId="1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0" borderId="5" xfId="1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2" borderId="9" xfId="1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2" borderId="5" xfId="1" applyNumberFormat="1" applyFont="1" applyFill="1" applyBorder="1" applyAlignment="1">
      <alignment horizontal="center" vertical="center" wrapText="1"/>
    </xf>
    <xf numFmtId="4" fontId="8" fillId="2" borderId="7" xfId="1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7" xfId="1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4" fontId="8" fillId="2" borderId="7" xfId="1" applyNumberFormat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8" fillId="0" borderId="11" xfId="0" applyFont="1" applyFill="1" applyBorder="1" applyAlignment="1">
      <alignment vertical="center"/>
    </xf>
    <xf numFmtId="49" fontId="13" fillId="0" borderId="1" xfId="3" applyNumberFormat="1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49" fontId="13" fillId="2" borderId="1" xfId="3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14" fontId="8" fillId="0" borderId="9" xfId="0" applyNumberFormat="1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2" borderId="12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4" fontId="8" fillId="2" borderId="1" xfId="4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14" fontId="8" fillId="2" borderId="1" xfId="5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3" borderId="1" xfId="4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wrapText="1"/>
    </xf>
    <xf numFmtId="14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4" fontId="18" fillId="3" borderId="1" xfId="0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4" fontId="20" fillId="3" borderId="0" xfId="0" applyNumberFormat="1" applyFont="1" applyFill="1" applyBorder="1"/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19" fillId="0" borderId="0" xfId="0" applyFont="1" applyAlignment="1"/>
    <xf numFmtId="0" fontId="1" fillId="3" borderId="0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14" fontId="21" fillId="0" borderId="14" xfId="0" applyNumberFormat="1" applyFont="1" applyFill="1" applyBorder="1" applyAlignment="1">
      <alignment horizontal="center" vertical="center" wrapText="1"/>
    </xf>
    <xf numFmtId="4" fontId="21" fillId="0" borderId="14" xfId="0" applyNumberFormat="1" applyFont="1" applyFill="1" applyBorder="1" applyAlignment="1">
      <alignment horizontal="center" vertical="center" wrapText="1"/>
    </xf>
    <xf numFmtId="49" fontId="21" fillId="2" borderId="14" xfId="0" applyNumberFormat="1" applyFont="1" applyFill="1" applyBorder="1" applyAlignment="1">
      <alignment horizontal="center" vertical="center" wrapText="1"/>
    </xf>
    <xf numFmtId="14" fontId="21" fillId="2" borderId="14" xfId="0" applyNumberFormat="1" applyFont="1" applyFill="1" applyBorder="1" applyAlignment="1">
      <alignment horizontal="center" vertical="center" wrapText="1"/>
    </xf>
    <xf numFmtId="4" fontId="21" fillId="2" borderId="14" xfId="0" applyNumberFormat="1" applyFont="1" applyFill="1" applyBorder="1" applyAlignment="1">
      <alignment horizontal="center" vertical="center" wrapText="1"/>
    </xf>
    <xf numFmtId="4" fontId="22" fillId="2" borderId="1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0" fillId="0" borderId="16" xfId="0" applyBorder="1" applyAlignment="1"/>
    <xf numFmtId="0" fontId="0" fillId="0" borderId="17" xfId="0" applyBorder="1" applyAlignment="1"/>
    <xf numFmtId="0" fontId="0" fillId="0" borderId="13" xfId="0" applyBorder="1" applyAlignment="1"/>
    <xf numFmtId="49" fontId="22" fillId="0" borderId="14" xfId="0" applyNumberFormat="1" applyFont="1" applyFill="1" applyBorder="1" applyAlignment="1">
      <alignment horizontal="center" vertical="center" wrapText="1"/>
    </xf>
    <xf numFmtId="14" fontId="22" fillId="0" borderId="14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" fontId="20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11" fillId="3" borderId="0" xfId="0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/>
    </xf>
    <xf numFmtId="0" fontId="16" fillId="3" borderId="18" xfId="0" applyFont="1" applyFill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14" fontId="13" fillId="0" borderId="14" xfId="0" applyNumberFormat="1" applyFont="1" applyFill="1" applyBorder="1" applyAlignment="1">
      <alignment horizontal="center" vertical="center" wrapText="1"/>
    </xf>
    <xf numFmtId="4" fontId="13" fillId="0" borderId="19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/>
    <xf numFmtId="4" fontId="16" fillId="0" borderId="0" xfId="0" applyNumberFormat="1" applyFont="1"/>
    <xf numFmtId="0" fontId="0" fillId="0" borderId="0" xfId="0" applyAlignment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5" fillId="0" borderId="0" xfId="1" applyFont="1" applyBorder="1" applyAlignment="1">
      <alignment vertical="center" wrapText="1"/>
    </xf>
    <xf numFmtId="0" fontId="16" fillId="0" borderId="20" xfId="0" applyFont="1" applyFill="1" applyBorder="1" applyAlignment="1">
      <alignment horizontal="center" vertical="center"/>
    </xf>
    <xf numFmtId="4" fontId="26" fillId="3" borderId="21" xfId="0" applyNumberFormat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49" fontId="27" fillId="0" borderId="6" xfId="3" applyNumberFormat="1" applyFont="1" applyFill="1" applyBorder="1" applyAlignment="1">
      <alignment horizontal="left" vertical="center" wrapText="1"/>
    </xf>
    <xf numFmtId="4" fontId="27" fillId="2" borderId="1" xfId="0" applyNumberFormat="1" applyFont="1" applyFill="1" applyBorder="1" applyAlignment="1">
      <alignment horizontal="right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" fontId="17" fillId="0" borderId="6" xfId="0" applyNumberFormat="1" applyFont="1" applyFill="1" applyBorder="1" applyAlignment="1">
      <alignment vertical="center"/>
    </xf>
    <xf numFmtId="4" fontId="17" fillId="0" borderId="23" xfId="0" applyNumberFormat="1" applyFont="1" applyFill="1" applyBorder="1" applyAlignment="1">
      <alignment vertical="center"/>
    </xf>
    <xf numFmtId="0" fontId="29" fillId="0" borderId="11" xfId="0" applyFont="1" applyFill="1" applyBorder="1" applyAlignment="1">
      <alignment horizontal="center" vertical="center" wrapText="1"/>
    </xf>
    <xf numFmtId="49" fontId="27" fillId="0" borderId="6" xfId="0" applyNumberFormat="1" applyFont="1" applyFill="1" applyBorder="1" applyAlignment="1">
      <alignment horizontal="left" vertical="center" wrapText="1"/>
    </xf>
    <xf numFmtId="4" fontId="17" fillId="2" borderId="6" xfId="0" applyNumberFormat="1" applyFont="1" applyFill="1" applyBorder="1" applyAlignment="1">
      <alignment vertical="center"/>
    </xf>
    <xf numFmtId="4" fontId="17" fillId="2" borderId="23" xfId="0" applyNumberFormat="1" applyFont="1" applyFill="1" applyBorder="1" applyAlignment="1">
      <alignment vertical="center"/>
    </xf>
    <xf numFmtId="0" fontId="29" fillId="2" borderId="11" xfId="0" applyFont="1" applyFill="1" applyBorder="1" applyAlignment="1">
      <alignment horizontal="center" vertical="center" wrapText="1"/>
    </xf>
    <xf numFmtId="49" fontId="19" fillId="0" borderId="1" xfId="3" applyNumberFormat="1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/>
    </xf>
    <xf numFmtId="4" fontId="17" fillId="0" borderId="24" xfId="0" applyNumberFormat="1" applyFont="1" applyFill="1" applyBorder="1" applyAlignment="1">
      <alignment vertical="center"/>
    </xf>
    <xf numFmtId="0" fontId="16" fillId="2" borderId="25" xfId="0" applyFont="1" applyFill="1" applyBorder="1" applyAlignment="1">
      <alignment horizontal="left" vertical="center"/>
    </xf>
    <xf numFmtId="4" fontId="26" fillId="2" borderId="26" xfId="0" applyNumberFormat="1" applyFont="1" applyFill="1" applyBorder="1" applyAlignment="1">
      <alignment horizontal="right" vertical="center"/>
    </xf>
    <xf numFmtId="0" fontId="17" fillId="2" borderId="26" xfId="0" applyFont="1" applyFill="1" applyBorder="1" applyAlignment="1">
      <alignment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 wrapText="1"/>
    </xf>
    <xf numFmtId="4" fontId="16" fillId="0" borderId="27" xfId="0" applyNumberFormat="1" applyFont="1" applyFill="1" applyBorder="1" applyAlignment="1">
      <alignment vertical="center"/>
    </xf>
    <xf numFmtId="4" fontId="16" fillId="0" borderId="28" xfId="0" applyNumberFormat="1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/>
    <xf numFmtId="0" fontId="16" fillId="3" borderId="1" xfId="1" applyFont="1" applyFill="1" applyBorder="1" applyAlignment="1">
      <alignment horizontal="center" vertical="center" wrapText="1"/>
    </xf>
    <xf numFmtId="164" fontId="16" fillId="0" borderId="1" xfId="2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4" fontId="19" fillId="0" borderId="1" xfId="1" applyNumberFormat="1" applyFont="1" applyFill="1" applyBorder="1" applyAlignment="1">
      <alignment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/>
    </xf>
    <xf numFmtId="4" fontId="4" fillId="0" borderId="1" xfId="1" applyNumberFormat="1" applyFont="1" applyFill="1" applyBorder="1" applyAlignment="1">
      <alignment vertical="center"/>
    </xf>
    <xf numFmtId="0" fontId="19" fillId="3" borderId="1" xfId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_Акт инвентаризации на 31.03.2009 г (для налогового учета)" xfId="1"/>
    <cellStyle name="Обычный_ДЗ и КЗ по эл.эн. и мощности  на 01.09.2008 г" xfId="5"/>
    <cellStyle name="Стиль 1" xfId="3"/>
    <cellStyle name="Финансовый 2" xfId="4"/>
    <cellStyle name="Финансовый_Акт инвентаризации на 31.12.2009 г (для налогового учета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80"/>
  <sheetViews>
    <sheetView tabSelected="1" workbookViewId="0">
      <selection activeCell="H160" sqref="H160"/>
    </sheetView>
  </sheetViews>
  <sheetFormatPr defaultRowHeight="15" x14ac:dyDescent="0.25"/>
  <cols>
    <col min="1" max="1" width="4.28515625" customWidth="1"/>
    <col min="2" max="2" width="26.140625" customWidth="1"/>
    <col min="3" max="3" width="15.140625" customWidth="1"/>
    <col min="6" max="6" width="24.28515625" customWidth="1"/>
    <col min="7" max="7" width="26.140625" style="238" customWidth="1"/>
    <col min="8" max="8" width="25.85546875" customWidth="1"/>
  </cols>
  <sheetData>
    <row r="1" spans="1:8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x14ac:dyDescent="0.25">
      <c r="A2" s="3"/>
      <c r="B2" s="4" t="s">
        <v>1</v>
      </c>
      <c r="C2" s="4"/>
      <c r="D2" s="4"/>
      <c r="E2" s="4"/>
      <c r="F2" s="4"/>
      <c r="G2" s="4"/>
      <c r="H2" s="3"/>
    </row>
    <row r="3" spans="1:8" ht="27" x14ac:dyDescent="0.25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</row>
    <row r="4" spans="1:8" ht="29.25" x14ac:dyDescent="0.25">
      <c r="A4" s="12">
        <v>1</v>
      </c>
      <c r="B4" s="13" t="s">
        <v>10</v>
      </c>
      <c r="C4" s="14" t="s">
        <v>11</v>
      </c>
      <c r="D4" s="15" t="s">
        <v>12</v>
      </c>
      <c r="E4" s="16">
        <v>41182</v>
      </c>
      <c r="F4" s="17">
        <v>2777112.36</v>
      </c>
      <c r="G4" s="18"/>
      <c r="H4" s="19"/>
    </row>
    <row r="5" spans="1:8" ht="39" x14ac:dyDescent="0.25">
      <c r="A5" s="20">
        <v>2</v>
      </c>
      <c r="B5" s="21" t="s">
        <v>13</v>
      </c>
      <c r="C5" s="22" t="s">
        <v>14</v>
      </c>
      <c r="D5" s="23" t="s">
        <v>15</v>
      </c>
      <c r="E5" s="24">
        <v>41213</v>
      </c>
      <c r="F5" s="25">
        <v>1001657.87</v>
      </c>
      <c r="G5" s="26"/>
      <c r="H5" s="19"/>
    </row>
    <row r="6" spans="1:8" ht="39" x14ac:dyDescent="0.25">
      <c r="A6" s="12">
        <v>3</v>
      </c>
      <c r="B6" s="27" t="s">
        <v>13</v>
      </c>
      <c r="C6" s="14" t="s">
        <v>16</v>
      </c>
      <c r="D6" s="28" t="s">
        <v>17</v>
      </c>
      <c r="E6" s="29">
        <v>41305</v>
      </c>
      <c r="F6" s="25">
        <v>2996004.97</v>
      </c>
      <c r="G6" s="26"/>
      <c r="H6" s="19"/>
    </row>
    <row r="7" spans="1:8" ht="39" x14ac:dyDescent="0.25">
      <c r="A7" s="20">
        <v>4</v>
      </c>
      <c r="B7" s="27" t="s">
        <v>13</v>
      </c>
      <c r="C7" s="14" t="s">
        <v>16</v>
      </c>
      <c r="D7" s="28" t="s">
        <v>18</v>
      </c>
      <c r="E7" s="29">
        <v>41333</v>
      </c>
      <c r="F7" s="25">
        <v>6183857.5099999998</v>
      </c>
      <c r="G7" s="26"/>
      <c r="H7" s="19"/>
    </row>
    <row r="8" spans="1:8" ht="39" x14ac:dyDescent="0.25">
      <c r="A8" s="12">
        <v>5</v>
      </c>
      <c r="B8" s="27" t="s">
        <v>13</v>
      </c>
      <c r="C8" s="14" t="s">
        <v>14</v>
      </c>
      <c r="D8" s="28" t="s">
        <v>19</v>
      </c>
      <c r="E8" s="29">
        <v>41274</v>
      </c>
      <c r="F8" s="25">
        <v>4317808.01</v>
      </c>
      <c r="G8" s="26"/>
      <c r="H8" s="30"/>
    </row>
    <row r="9" spans="1:8" ht="39" x14ac:dyDescent="0.25">
      <c r="A9" s="31">
        <v>1</v>
      </c>
      <c r="B9" s="32" t="s">
        <v>13</v>
      </c>
      <c r="C9" s="33" t="s">
        <v>20</v>
      </c>
      <c r="D9" s="28" t="s">
        <v>21</v>
      </c>
      <c r="E9" s="29">
        <v>41394</v>
      </c>
      <c r="F9" s="34">
        <v>2661940.63</v>
      </c>
      <c r="G9" s="35" t="s">
        <v>22</v>
      </c>
      <c r="H9" s="36" t="s">
        <v>23</v>
      </c>
    </row>
    <row r="10" spans="1:8" ht="39" x14ac:dyDescent="0.25">
      <c r="A10" s="37">
        <v>2</v>
      </c>
      <c r="B10" s="32" t="s">
        <v>13</v>
      </c>
      <c r="C10" s="33" t="s">
        <v>24</v>
      </c>
      <c r="D10" s="28" t="s">
        <v>25</v>
      </c>
      <c r="E10" s="29" t="s">
        <v>26</v>
      </c>
      <c r="F10" s="34">
        <v>558776.94999999995</v>
      </c>
      <c r="G10" s="38"/>
      <c r="H10" s="39"/>
    </row>
    <row r="11" spans="1:8" ht="39" x14ac:dyDescent="0.25">
      <c r="A11" s="37">
        <v>3</v>
      </c>
      <c r="B11" s="40" t="s">
        <v>13</v>
      </c>
      <c r="C11" s="14" t="s">
        <v>24</v>
      </c>
      <c r="D11" s="15" t="s">
        <v>27</v>
      </c>
      <c r="E11" s="16">
        <v>41608</v>
      </c>
      <c r="F11" s="25">
        <v>4540837.51</v>
      </c>
      <c r="G11" s="14" t="s">
        <v>28</v>
      </c>
      <c r="H11" s="41" t="s">
        <v>29</v>
      </c>
    </row>
    <row r="12" spans="1:8" ht="39" x14ac:dyDescent="0.25">
      <c r="A12" s="31">
        <v>4</v>
      </c>
      <c r="B12" s="32" t="s">
        <v>13</v>
      </c>
      <c r="C12" s="33" t="s">
        <v>30</v>
      </c>
      <c r="D12" s="28" t="s">
        <v>31</v>
      </c>
      <c r="E12" s="29">
        <v>41394</v>
      </c>
      <c r="F12" s="34">
        <v>1425215.45</v>
      </c>
      <c r="G12" s="35" t="s">
        <v>32</v>
      </c>
      <c r="H12" s="36" t="s">
        <v>33</v>
      </c>
    </row>
    <row r="13" spans="1:8" ht="39" x14ac:dyDescent="0.25">
      <c r="A13" s="37">
        <v>5</v>
      </c>
      <c r="B13" s="42" t="s">
        <v>13</v>
      </c>
      <c r="C13" s="43" t="s">
        <v>30</v>
      </c>
      <c r="D13" s="44" t="s">
        <v>34</v>
      </c>
      <c r="E13" s="45" t="s">
        <v>26</v>
      </c>
      <c r="F13" s="46">
        <v>3480067.54</v>
      </c>
      <c r="G13" s="47"/>
      <c r="H13" s="48"/>
    </row>
    <row r="14" spans="1:8" ht="39" x14ac:dyDescent="0.25">
      <c r="A14" s="31">
        <v>6</v>
      </c>
      <c r="B14" s="32" t="s">
        <v>13</v>
      </c>
      <c r="C14" s="33" t="s">
        <v>35</v>
      </c>
      <c r="D14" s="28" t="s">
        <v>36</v>
      </c>
      <c r="E14" s="29">
        <v>41486</v>
      </c>
      <c r="F14" s="34">
        <v>4222922.25</v>
      </c>
      <c r="G14" s="49"/>
      <c r="H14" s="39"/>
    </row>
    <row r="15" spans="1:8" ht="68.25" x14ac:dyDescent="0.25">
      <c r="A15" s="31">
        <v>7</v>
      </c>
      <c r="B15" s="32" t="s">
        <v>13</v>
      </c>
      <c r="C15" s="33" t="s">
        <v>37</v>
      </c>
      <c r="D15" s="28" t="s">
        <v>38</v>
      </c>
      <c r="E15" s="29">
        <v>41213</v>
      </c>
      <c r="F15" s="34">
        <v>3559396</v>
      </c>
      <c r="G15" s="50" t="s">
        <v>39</v>
      </c>
      <c r="H15" s="51" t="s">
        <v>40</v>
      </c>
    </row>
    <row r="16" spans="1:8" ht="48.75" x14ac:dyDescent="0.25">
      <c r="A16" s="37">
        <v>8</v>
      </c>
      <c r="B16" s="32" t="s">
        <v>13</v>
      </c>
      <c r="C16" s="33" t="s">
        <v>41</v>
      </c>
      <c r="D16" s="28" t="s">
        <v>42</v>
      </c>
      <c r="E16" s="29">
        <v>41243</v>
      </c>
      <c r="F16" s="34">
        <v>3398125.85</v>
      </c>
      <c r="G16" s="50" t="s">
        <v>43</v>
      </c>
      <c r="H16" s="51" t="s">
        <v>44</v>
      </c>
    </row>
    <row r="17" spans="1:8" ht="39" x14ac:dyDescent="0.25">
      <c r="A17" s="31">
        <v>9</v>
      </c>
      <c r="B17" s="32" t="s">
        <v>13</v>
      </c>
      <c r="C17" s="33" t="s">
        <v>45</v>
      </c>
      <c r="D17" s="28" t="s">
        <v>46</v>
      </c>
      <c r="E17" s="29">
        <v>41333</v>
      </c>
      <c r="F17" s="34">
        <v>1302541.19</v>
      </c>
      <c r="G17" s="35" t="s">
        <v>47</v>
      </c>
      <c r="H17" s="36" t="s">
        <v>48</v>
      </c>
    </row>
    <row r="18" spans="1:8" ht="39" x14ac:dyDescent="0.25">
      <c r="A18" s="31">
        <v>10</v>
      </c>
      <c r="B18" s="32" t="s">
        <v>13</v>
      </c>
      <c r="C18" s="33" t="s">
        <v>45</v>
      </c>
      <c r="D18" s="28" t="s">
        <v>49</v>
      </c>
      <c r="E18" s="29">
        <v>41333</v>
      </c>
      <c r="F18" s="34">
        <v>3253215.21</v>
      </c>
      <c r="G18" s="49"/>
      <c r="H18" s="39"/>
    </row>
    <row r="19" spans="1:8" ht="39" x14ac:dyDescent="0.25">
      <c r="A19" s="37">
        <v>11</v>
      </c>
      <c r="B19" s="52" t="s">
        <v>13</v>
      </c>
      <c r="C19" s="33" t="s">
        <v>35</v>
      </c>
      <c r="D19" s="28" t="s">
        <v>50</v>
      </c>
      <c r="E19" s="29">
        <v>41608</v>
      </c>
      <c r="F19" s="34">
        <v>6343818.2000000002</v>
      </c>
      <c r="G19" s="33" t="s">
        <v>28</v>
      </c>
      <c r="H19" s="41" t="s">
        <v>29</v>
      </c>
    </row>
    <row r="20" spans="1:8" ht="58.5" x14ac:dyDescent="0.25">
      <c r="A20" s="31">
        <v>12</v>
      </c>
      <c r="B20" s="13" t="s">
        <v>51</v>
      </c>
      <c r="C20" s="14" t="s">
        <v>52</v>
      </c>
      <c r="D20" s="15" t="s">
        <v>53</v>
      </c>
      <c r="E20" s="16">
        <v>41060</v>
      </c>
      <c r="F20" s="25">
        <v>566056.68999999994</v>
      </c>
      <c r="G20" s="53" t="s">
        <v>54</v>
      </c>
      <c r="H20" s="41" t="s">
        <v>55</v>
      </c>
    </row>
    <row r="21" spans="1:8" ht="48.75" x14ac:dyDescent="0.25">
      <c r="A21" s="37">
        <v>13</v>
      </c>
      <c r="B21" s="13" t="s">
        <v>51</v>
      </c>
      <c r="C21" s="14" t="s">
        <v>56</v>
      </c>
      <c r="D21" s="15" t="s">
        <v>57</v>
      </c>
      <c r="E21" s="16">
        <v>41274</v>
      </c>
      <c r="F21" s="25">
        <v>3594975.73</v>
      </c>
      <c r="G21" s="54" t="s">
        <v>58</v>
      </c>
      <c r="H21" s="51" t="s">
        <v>59</v>
      </c>
    </row>
    <row r="22" spans="1:8" ht="29.25" x14ac:dyDescent="0.25">
      <c r="A22" s="37">
        <v>14</v>
      </c>
      <c r="B22" s="40" t="s">
        <v>60</v>
      </c>
      <c r="C22" s="14" t="s">
        <v>61</v>
      </c>
      <c r="D22" s="15" t="s">
        <v>62</v>
      </c>
      <c r="E22" s="16">
        <v>41608</v>
      </c>
      <c r="F22" s="25">
        <v>226019.86</v>
      </c>
      <c r="G22" s="14" t="s">
        <v>28</v>
      </c>
      <c r="H22" s="55" t="s">
        <v>63</v>
      </c>
    </row>
    <row r="23" spans="1:8" ht="29.25" x14ac:dyDescent="0.25">
      <c r="A23" s="37">
        <v>15</v>
      </c>
      <c r="B23" s="40" t="s">
        <v>60</v>
      </c>
      <c r="C23" s="14" t="s">
        <v>64</v>
      </c>
      <c r="D23" s="15" t="s">
        <v>65</v>
      </c>
      <c r="E23" s="16">
        <v>41425</v>
      </c>
      <c r="F23" s="25">
        <v>407517.02</v>
      </c>
      <c r="G23" s="14" t="s">
        <v>66</v>
      </c>
      <c r="H23" s="56"/>
    </row>
    <row r="24" spans="1:8" ht="29.25" x14ac:dyDescent="0.25">
      <c r="A24" s="31">
        <v>16</v>
      </c>
      <c r="B24" s="32" t="s">
        <v>60</v>
      </c>
      <c r="C24" s="33" t="s">
        <v>67</v>
      </c>
      <c r="D24" s="28" t="s">
        <v>68</v>
      </c>
      <c r="E24" s="29">
        <v>41364</v>
      </c>
      <c r="F24" s="34">
        <v>2022158.08</v>
      </c>
      <c r="G24" s="50" t="s">
        <v>69</v>
      </c>
      <c r="H24" s="51" t="s">
        <v>70</v>
      </c>
    </row>
    <row r="25" spans="1:8" ht="29.25" x14ac:dyDescent="0.25">
      <c r="A25" s="37">
        <v>17</v>
      </c>
      <c r="B25" s="40" t="s">
        <v>60</v>
      </c>
      <c r="C25" s="14" t="s">
        <v>71</v>
      </c>
      <c r="D25" s="15" t="s">
        <v>72</v>
      </c>
      <c r="E25" s="16">
        <v>41394</v>
      </c>
      <c r="F25" s="25">
        <v>1063581.77</v>
      </c>
      <c r="G25" s="14" t="s">
        <v>73</v>
      </c>
      <c r="H25" s="41" t="s">
        <v>74</v>
      </c>
    </row>
    <row r="26" spans="1:8" ht="29.25" x14ac:dyDescent="0.25">
      <c r="A26" s="37">
        <v>18</v>
      </c>
      <c r="B26" s="57" t="s">
        <v>75</v>
      </c>
      <c r="C26" s="22" t="s">
        <v>76</v>
      </c>
      <c r="D26" s="58" t="s">
        <v>77</v>
      </c>
      <c r="E26" s="59">
        <v>41305</v>
      </c>
      <c r="F26" s="60">
        <v>1070844.81</v>
      </c>
      <c r="G26" s="61" t="s">
        <v>78</v>
      </c>
      <c r="H26" s="36" t="s">
        <v>79</v>
      </c>
    </row>
    <row r="27" spans="1:8" ht="29.25" x14ac:dyDescent="0.25">
      <c r="A27" s="37">
        <v>19</v>
      </c>
      <c r="B27" s="40" t="s">
        <v>75</v>
      </c>
      <c r="C27" s="14" t="s">
        <v>80</v>
      </c>
      <c r="D27" s="15" t="s">
        <v>81</v>
      </c>
      <c r="E27" s="16">
        <v>41364</v>
      </c>
      <c r="F27" s="25">
        <v>255942.14</v>
      </c>
      <c r="G27" s="62"/>
      <c r="H27" s="39"/>
    </row>
    <row r="28" spans="1:8" ht="29.25" x14ac:dyDescent="0.25">
      <c r="A28" s="37">
        <v>20</v>
      </c>
      <c r="B28" s="13" t="s">
        <v>75</v>
      </c>
      <c r="C28" s="14" t="s">
        <v>82</v>
      </c>
      <c r="D28" s="15" t="s">
        <v>83</v>
      </c>
      <c r="E28" s="16">
        <v>41425</v>
      </c>
      <c r="F28" s="25">
        <v>562482.81000000006</v>
      </c>
      <c r="G28" s="14" t="s">
        <v>84</v>
      </c>
      <c r="H28" s="51" t="s">
        <v>85</v>
      </c>
    </row>
    <row r="29" spans="1:8" ht="29.25" x14ac:dyDescent="0.25">
      <c r="A29" s="37">
        <v>21</v>
      </c>
      <c r="B29" s="13" t="s">
        <v>86</v>
      </c>
      <c r="C29" s="14" t="s">
        <v>87</v>
      </c>
      <c r="D29" s="15" t="s">
        <v>88</v>
      </c>
      <c r="E29" s="16">
        <v>40816</v>
      </c>
      <c r="F29" s="25">
        <v>730726.76</v>
      </c>
      <c r="G29" s="14" t="s">
        <v>28</v>
      </c>
      <c r="H29" s="51" t="s">
        <v>89</v>
      </c>
    </row>
    <row r="30" spans="1:8" ht="29.25" x14ac:dyDescent="0.25">
      <c r="A30" s="37">
        <v>22</v>
      </c>
      <c r="B30" s="40" t="s">
        <v>86</v>
      </c>
      <c r="C30" s="14" t="s">
        <v>87</v>
      </c>
      <c r="D30" s="15" t="s">
        <v>90</v>
      </c>
      <c r="E30" s="16">
        <v>40847</v>
      </c>
      <c r="F30" s="25">
        <v>572805.74</v>
      </c>
      <c r="G30" s="14" t="s">
        <v>28</v>
      </c>
      <c r="H30" s="51" t="s">
        <v>89</v>
      </c>
    </row>
    <row r="31" spans="1:8" ht="97.5" x14ac:dyDescent="0.25">
      <c r="A31" s="37">
        <v>23</v>
      </c>
      <c r="B31" s="40" t="s">
        <v>86</v>
      </c>
      <c r="C31" s="14" t="s">
        <v>91</v>
      </c>
      <c r="D31" s="15" t="s">
        <v>92</v>
      </c>
      <c r="E31" s="16">
        <v>40999</v>
      </c>
      <c r="F31" s="25">
        <v>3220370.76</v>
      </c>
      <c r="G31" s="63" t="s">
        <v>93</v>
      </c>
      <c r="H31" s="51" t="s">
        <v>94</v>
      </c>
    </row>
    <row r="32" spans="1:8" ht="97.5" x14ac:dyDescent="0.25">
      <c r="A32" s="37">
        <v>24</v>
      </c>
      <c r="B32" s="13" t="s">
        <v>86</v>
      </c>
      <c r="C32" s="14" t="s">
        <v>95</v>
      </c>
      <c r="D32" s="15" t="s">
        <v>96</v>
      </c>
      <c r="E32" s="16">
        <v>41060</v>
      </c>
      <c r="F32" s="25">
        <v>676761.72</v>
      </c>
      <c r="G32" s="63" t="s">
        <v>97</v>
      </c>
      <c r="H32" s="51" t="s">
        <v>98</v>
      </c>
    </row>
    <row r="33" spans="1:8" ht="29.25" x14ac:dyDescent="0.25">
      <c r="A33" s="37">
        <v>25</v>
      </c>
      <c r="B33" s="57" t="s">
        <v>99</v>
      </c>
      <c r="C33" s="22" t="s">
        <v>100</v>
      </c>
      <c r="D33" s="58" t="s">
        <v>101</v>
      </c>
      <c r="E33" s="59">
        <v>40602</v>
      </c>
      <c r="F33" s="60">
        <v>1149276.1299999999</v>
      </c>
      <c r="G33" s="64" t="s">
        <v>102</v>
      </c>
      <c r="H33" s="65" t="s">
        <v>103</v>
      </c>
    </row>
    <row r="34" spans="1:8" ht="29.25" x14ac:dyDescent="0.25">
      <c r="A34" s="37">
        <v>26</v>
      </c>
      <c r="B34" s="66" t="s">
        <v>99</v>
      </c>
      <c r="C34" s="67" t="s">
        <v>100</v>
      </c>
      <c r="D34" s="68" t="s">
        <v>104</v>
      </c>
      <c r="E34" s="69">
        <v>40694</v>
      </c>
      <c r="F34" s="70">
        <v>172424.47</v>
      </c>
      <c r="G34" s="62"/>
      <c r="H34" s="71"/>
    </row>
    <row r="35" spans="1:8" ht="39" x14ac:dyDescent="0.25">
      <c r="A35" s="37">
        <v>27</v>
      </c>
      <c r="B35" s="40" t="s">
        <v>99</v>
      </c>
      <c r="C35" s="14" t="s">
        <v>105</v>
      </c>
      <c r="D35" s="15" t="s">
        <v>106</v>
      </c>
      <c r="E35" s="16">
        <v>40602</v>
      </c>
      <c r="F35" s="25">
        <v>1173456.24</v>
      </c>
      <c r="G35" s="63" t="s">
        <v>107</v>
      </c>
      <c r="H35" s="72" t="s">
        <v>108</v>
      </c>
    </row>
    <row r="36" spans="1:8" ht="29.25" x14ac:dyDescent="0.25">
      <c r="A36" s="31">
        <v>28</v>
      </c>
      <c r="B36" s="40" t="s">
        <v>99</v>
      </c>
      <c r="C36" s="14" t="s">
        <v>109</v>
      </c>
      <c r="D36" s="15" t="s">
        <v>42</v>
      </c>
      <c r="E36" s="16">
        <v>40633</v>
      </c>
      <c r="F36" s="25">
        <v>1924.46</v>
      </c>
      <c r="G36" s="73" t="s">
        <v>28</v>
      </c>
      <c r="H36" s="61" t="s">
        <v>110</v>
      </c>
    </row>
    <row r="37" spans="1:8" ht="29.25" x14ac:dyDescent="0.25">
      <c r="A37" s="37">
        <v>29</v>
      </c>
      <c r="B37" s="40" t="s">
        <v>99</v>
      </c>
      <c r="C37" s="14" t="s">
        <v>111</v>
      </c>
      <c r="D37" s="15" t="s">
        <v>112</v>
      </c>
      <c r="E37" s="16">
        <v>40633</v>
      </c>
      <c r="F37" s="25">
        <v>213.83</v>
      </c>
      <c r="G37" s="74"/>
      <c r="H37" s="75"/>
    </row>
    <row r="38" spans="1:8" ht="29.25" x14ac:dyDescent="0.25">
      <c r="A38" s="31">
        <v>30</v>
      </c>
      <c r="B38" s="40" t="s">
        <v>99</v>
      </c>
      <c r="C38" s="14" t="s">
        <v>113</v>
      </c>
      <c r="D38" s="15" t="s">
        <v>114</v>
      </c>
      <c r="E38" s="16">
        <v>40633</v>
      </c>
      <c r="F38" s="25">
        <v>5345.74</v>
      </c>
      <c r="G38" s="74"/>
      <c r="H38" s="75"/>
    </row>
    <row r="39" spans="1:8" ht="29.25" x14ac:dyDescent="0.25">
      <c r="A39" s="31">
        <v>31</v>
      </c>
      <c r="B39" s="40" t="s">
        <v>99</v>
      </c>
      <c r="C39" s="14" t="s">
        <v>115</v>
      </c>
      <c r="D39" s="15" t="s">
        <v>116</v>
      </c>
      <c r="E39" s="16">
        <v>40633</v>
      </c>
      <c r="F39" s="25">
        <v>6628.72</v>
      </c>
      <c r="G39" s="74"/>
      <c r="H39" s="75"/>
    </row>
    <row r="40" spans="1:8" ht="29.25" x14ac:dyDescent="0.25">
      <c r="A40" s="37">
        <v>32</v>
      </c>
      <c r="B40" s="40" t="s">
        <v>99</v>
      </c>
      <c r="C40" s="14" t="s">
        <v>117</v>
      </c>
      <c r="D40" s="15" t="s">
        <v>118</v>
      </c>
      <c r="E40" s="16">
        <v>40633</v>
      </c>
      <c r="F40" s="25">
        <v>6842.55</v>
      </c>
      <c r="G40" s="74"/>
      <c r="H40" s="75"/>
    </row>
    <row r="41" spans="1:8" ht="29.25" x14ac:dyDescent="0.25">
      <c r="A41" s="31">
        <v>33</v>
      </c>
      <c r="B41" s="40" t="s">
        <v>99</v>
      </c>
      <c r="C41" s="14" t="s">
        <v>119</v>
      </c>
      <c r="D41" s="15" t="s">
        <v>120</v>
      </c>
      <c r="E41" s="16">
        <v>40694</v>
      </c>
      <c r="F41" s="25">
        <v>3277.36</v>
      </c>
      <c r="G41" s="74"/>
      <c r="H41" s="75"/>
    </row>
    <row r="42" spans="1:8" ht="29.25" x14ac:dyDescent="0.25">
      <c r="A42" s="31">
        <v>34</v>
      </c>
      <c r="B42" s="40" t="s">
        <v>99</v>
      </c>
      <c r="C42" s="14" t="s">
        <v>121</v>
      </c>
      <c r="D42" s="15" t="s">
        <v>122</v>
      </c>
      <c r="E42" s="16">
        <v>40694</v>
      </c>
      <c r="F42" s="25">
        <v>655.47</v>
      </c>
      <c r="G42" s="74"/>
      <c r="H42" s="75"/>
    </row>
    <row r="43" spans="1:8" ht="29.25" x14ac:dyDescent="0.25">
      <c r="A43" s="37">
        <v>35</v>
      </c>
      <c r="B43" s="40" t="s">
        <v>99</v>
      </c>
      <c r="C43" s="14" t="s">
        <v>123</v>
      </c>
      <c r="D43" s="15" t="s">
        <v>124</v>
      </c>
      <c r="E43" s="16">
        <v>40694</v>
      </c>
      <c r="F43" s="25">
        <v>10815.27</v>
      </c>
      <c r="G43" s="74"/>
      <c r="H43" s="75"/>
    </row>
    <row r="44" spans="1:8" ht="29.25" x14ac:dyDescent="0.25">
      <c r="A44" s="31">
        <v>36</v>
      </c>
      <c r="B44" s="40" t="s">
        <v>99</v>
      </c>
      <c r="C44" s="14" t="s">
        <v>125</v>
      </c>
      <c r="D44" s="15" t="s">
        <v>126</v>
      </c>
      <c r="E44" s="16">
        <v>40694</v>
      </c>
      <c r="F44" s="25">
        <v>2458.0100000000002</v>
      </c>
      <c r="G44" s="74"/>
      <c r="H44" s="75"/>
    </row>
    <row r="45" spans="1:8" ht="29.25" x14ac:dyDescent="0.25">
      <c r="A45" s="31">
        <v>37</v>
      </c>
      <c r="B45" s="40" t="s">
        <v>99</v>
      </c>
      <c r="C45" s="14" t="s">
        <v>127</v>
      </c>
      <c r="D45" s="15" t="s">
        <v>128</v>
      </c>
      <c r="E45" s="16">
        <v>40694</v>
      </c>
      <c r="F45" s="25">
        <v>19664.12</v>
      </c>
      <c r="G45" s="76"/>
      <c r="H45" s="62"/>
    </row>
    <row r="46" spans="1:8" ht="39" x14ac:dyDescent="0.25">
      <c r="A46" s="37">
        <v>38</v>
      </c>
      <c r="B46" s="57" t="s">
        <v>129</v>
      </c>
      <c r="C46" s="22" t="s">
        <v>130</v>
      </c>
      <c r="D46" s="58" t="s">
        <v>131</v>
      </c>
      <c r="E46" s="59" t="s">
        <v>26</v>
      </c>
      <c r="F46" s="60">
        <v>899353.34</v>
      </c>
      <c r="G46" s="14" t="s">
        <v>132</v>
      </c>
      <c r="H46" s="51" t="s">
        <v>133</v>
      </c>
    </row>
    <row r="47" spans="1:8" ht="39" x14ac:dyDescent="0.25">
      <c r="A47" s="37">
        <v>39</v>
      </c>
      <c r="B47" s="40" t="s">
        <v>129</v>
      </c>
      <c r="C47" s="14" t="s">
        <v>134</v>
      </c>
      <c r="D47" s="15" t="s">
        <v>135</v>
      </c>
      <c r="E47" s="16" t="s">
        <v>26</v>
      </c>
      <c r="F47" s="25">
        <v>105865.97</v>
      </c>
      <c r="G47" s="14" t="s">
        <v>132</v>
      </c>
      <c r="H47" s="51" t="s">
        <v>133</v>
      </c>
    </row>
    <row r="48" spans="1:8" ht="39" x14ac:dyDescent="0.25">
      <c r="A48" s="37">
        <v>40</v>
      </c>
      <c r="B48" s="40" t="s">
        <v>129</v>
      </c>
      <c r="C48" s="14" t="s">
        <v>136</v>
      </c>
      <c r="D48" s="15" t="s">
        <v>137</v>
      </c>
      <c r="E48" s="16" t="s">
        <v>26</v>
      </c>
      <c r="F48" s="25">
        <v>90476.5</v>
      </c>
      <c r="G48" s="14" t="s">
        <v>132</v>
      </c>
      <c r="H48" s="51" t="s">
        <v>133</v>
      </c>
    </row>
    <row r="49" spans="1:8" ht="39" x14ac:dyDescent="0.25">
      <c r="A49" s="37">
        <v>41</v>
      </c>
      <c r="B49" s="40" t="s">
        <v>129</v>
      </c>
      <c r="C49" s="14" t="s">
        <v>138</v>
      </c>
      <c r="D49" s="15" t="s">
        <v>139</v>
      </c>
      <c r="E49" s="16" t="s">
        <v>26</v>
      </c>
      <c r="F49" s="25">
        <v>199724.76</v>
      </c>
      <c r="G49" s="14" t="s">
        <v>132</v>
      </c>
      <c r="H49" s="51" t="s">
        <v>133</v>
      </c>
    </row>
    <row r="50" spans="1:8" ht="39" x14ac:dyDescent="0.25">
      <c r="A50" s="37">
        <v>42</v>
      </c>
      <c r="B50" s="40" t="s">
        <v>129</v>
      </c>
      <c r="C50" s="14" t="s">
        <v>140</v>
      </c>
      <c r="D50" s="15" t="s">
        <v>141</v>
      </c>
      <c r="E50" s="16" t="s">
        <v>26</v>
      </c>
      <c r="F50" s="25">
        <v>290032.15000000002</v>
      </c>
      <c r="G50" s="14" t="s">
        <v>132</v>
      </c>
      <c r="H50" s="51" t="s">
        <v>133</v>
      </c>
    </row>
    <row r="51" spans="1:8" ht="39" x14ac:dyDescent="0.25">
      <c r="A51" s="37">
        <v>43</v>
      </c>
      <c r="B51" s="66" t="s">
        <v>129</v>
      </c>
      <c r="C51" s="67" t="s">
        <v>142</v>
      </c>
      <c r="D51" s="68" t="s">
        <v>143</v>
      </c>
      <c r="E51" s="69" t="s">
        <v>26</v>
      </c>
      <c r="F51" s="70">
        <v>121086.31</v>
      </c>
      <c r="G51" s="14" t="s">
        <v>132</v>
      </c>
      <c r="H51" s="51" t="s">
        <v>133</v>
      </c>
    </row>
    <row r="52" spans="1:8" ht="29.25" x14ac:dyDescent="0.25">
      <c r="A52" s="37">
        <v>44</v>
      </c>
      <c r="B52" s="13" t="s">
        <v>144</v>
      </c>
      <c r="C52" s="14" t="s">
        <v>145</v>
      </c>
      <c r="D52" s="15" t="s">
        <v>146</v>
      </c>
      <c r="E52" s="16">
        <v>40574</v>
      </c>
      <c r="F52" s="25">
        <v>2295621.7599999998</v>
      </c>
      <c r="G52" s="14" t="s">
        <v>132</v>
      </c>
      <c r="H52" s="77" t="s">
        <v>147</v>
      </c>
    </row>
    <row r="53" spans="1:8" ht="29.25" x14ac:dyDescent="0.25">
      <c r="A53" s="37">
        <v>45</v>
      </c>
      <c r="B53" s="40" t="s">
        <v>144</v>
      </c>
      <c r="C53" s="14" t="s">
        <v>145</v>
      </c>
      <c r="D53" s="15" t="s">
        <v>148</v>
      </c>
      <c r="E53" s="16">
        <v>40574</v>
      </c>
      <c r="F53" s="25">
        <v>488233.71</v>
      </c>
      <c r="G53" s="78" t="s">
        <v>149</v>
      </c>
      <c r="H53" s="79" t="s">
        <v>150</v>
      </c>
    </row>
    <row r="54" spans="1:8" ht="29.25" x14ac:dyDescent="0.25">
      <c r="A54" s="37">
        <v>46</v>
      </c>
      <c r="B54" s="40" t="s">
        <v>144</v>
      </c>
      <c r="C54" s="14" t="s">
        <v>145</v>
      </c>
      <c r="D54" s="15" t="s">
        <v>151</v>
      </c>
      <c r="E54" s="16">
        <v>40694</v>
      </c>
      <c r="F54" s="25">
        <v>1319934.8799999999</v>
      </c>
      <c r="G54" s="80"/>
      <c r="H54" s="81"/>
    </row>
    <row r="55" spans="1:8" ht="29.25" x14ac:dyDescent="0.25">
      <c r="A55" s="37">
        <v>47</v>
      </c>
      <c r="B55" s="40" t="s">
        <v>144</v>
      </c>
      <c r="C55" s="14" t="s">
        <v>145</v>
      </c>
      <c r="D55" s="15" t="s">
        <v>152</v>
      </c>
      <c r="E55" s="16">
        <v>40694</v>
      </c>
      <c r="F55" s="25">
        <v>1679146.04</v>
      </c>
      <c r="G55" s="80"/>
      <c r="H55" s="81"/>
    </row>
    <row r="56" spans="1:8" ht="29.25" x14ac:dyDescent="0.25">
      <c r="A56" s="37">
        <v>48</v>
      </c>
      <c r="B56" s="40" t="s">
        <v>144</v>
      </c>
      <c r="C56" s="14" t="s">
        <v>145</v>
      </c>
      <c r="D56" s="15" t="s">
        <v>153</v>
      </c>
      <c r="E56" s="16">
        <v>40908</v>
      </c>
      <c r="F56" s="25">
        <v>1571861.86</v>
      </c>
      <c r="G56" s="82"/>
      <c r="H56" s="81"/>
    </row>
    <row r="57" spans="1:8" ht="29.25" x14ac:dyDescent="0.25">
      <c r="A57" s="37">
        <v>49</v>
      </c>
      <c r="B57" s="40" t="s">
        <v>144</v>
      </c>
      <c r="C57" s="14" t="s">
        <v>154</v>
      </c>
      <c r="D57" s="15" t="s">
        <v>155</v>
      </c>
      <c r="E57" s="16">
        <v>40602</v>
      </c>
      <c r="F57" s="25">
        <v>383480.43</v>
      </c>
      <c r="G57" s="72" t="s">
        <v>156</v>
      </c>
      <c r="H57" s="77" t="s">
        <v>157</v>
      </c>
    </row>
    <row r="58" spans="1:8" ht="29.25" x14ac:dyDescent="0.25">
      <c r="A58" s="37">
        <v>50</v>
      </c>
      <c r="B58" s="40" t="s">
        <v>144</v>
      </c>
      <c r="C58" s="14" t="s">
        <v>158</v>
      </c>
      <c r="D58" s="15" t="s">
        <v>159</v>
      </c>
      <c r="E58" s="16">
        <v>40633</v>
      </c>
      <c r="F58" s="25">
        <v>1614535.41</v>
      </c>
      <c r="G58" s="72" t="s">
        <v>160</v>
      </c>
      <c r="H58" s="77" t="s">
        <v>161</v>
      </c>
    </row>
    <row r="59" spans="1:8" ht="29.25" x14ac:dyDescent="0.25">
      <c r="A59" s="37">
        <v>51</v>
      </c>
      <c r="B59" s="40" t="s">
        <v>144</v>
      </c>
      <c r="C59" s="14" t="s">
        <v>158</v>
      </c>
      <c r="D59" s="15" t="s">
        <v>162</v>
      </c>
      <c r="E59" s="16">
        <v>40633</v>
      </c>
      <c r="F59" s="25">
        <v>3070105.5</v>
      </c>
      <c r="G59" s="72" t="s">
        <v>160</v>
      </c>
      <c r="H59" s="77" t="s">
        <v>161</v>
      </c>
    </row>
    <row r="60" spans="1:8" ht="29.25" x14ac:dyDescent="0.25">
      <c r="A60" s="37">
        <v>52</v>
      </c>
      <c r="B60" s="40" t="s">
        <v>144</v>
      </c>
      <c r="C60" s="14" t="s">
        <v>163</v>
      </c>
      <c r="D60" s="15" t="s">
        <v>164</v>
      </c>
      <c r="E60" s="16">
        <v>40755</v>
      </c>
      <c r="F60" s="25">
        <v>1836208.54</v>
      </c>
      <c r="G60" s="72" t="s">
        <v>165</v>
      </c>
      <c r="H60" s="77" t="s">
        <v>166</v>
      </c>
    </row>
    <row r="61" spans="1:8" ht="29.25" x14ac:dyDescent="0.25">
      <c r="A61" s="37">
        <v>53</v>
      </c>
      <c r="B61" s="40" t="s">
        <v>144</v>
      </c>
      <c r="C61" s="14" t="s">
        <v>145</v>
      </c>
      <c r="D61" s="15" t="s">
        <v>167</v>
      </c>
      <c r="E61" s="16">
        <v>40816</v>
      </c>
      <c r="F61" s="25">
        <v>273921.26</v>
      </c>
      <c r="G61" s="72" t="s">
        <v>168</v>
      </c>
      <c r="H61" s="77" t="s">
        <v>169</v>
      </c>
    </row>
    <row r="62" spans="1:8" ht="29.25" x14ac:dyDescent="0.25">
      <c r="A62" s="37">
        <v>54</v>
      </c>
      <c r="B62" s="40" t="s">
        <v>144</v>
      </c>
      <c r="C62" s="14" t="s">
        <v>170</v>
      </c>
      <c r="D62" s="15" t="s">
        <v>171</v>
      </c>
      <c r="E62" s="16">
        <v>40939</v>
      </c>
      <c r="F62" s="25">
        <v>4045910.24</v>
      </c>
      <c r="G62" s="51" t="s">
        <v>172</v>
      </c>
      <c r="H62" s="77" t="s">
        <v>173</v>
      </c>
    </row>
    <row r="63" spans="1:8" ht="29.25" x14ac:dyDescent="0.25">
      <c r="A63" s="37">
        <v>55</v>
      </c>
      <c r="B63" s="40" t="s">
        <v>144</v>
      </c>
      <c r="C63" s="14" t="s">
        <v>174</v>
      </c>
      <c r="D63" s="15" t="s">
        <v>175</v>
      </c>
      <c r="E63" s="16">
        <v>40939</v>
      </c>
      <c r="F63" s="25">
        <v>2907927.5</v>
      </c>
      <c r="G63" s="51" t="s">
        <v>176</v>
      </c>
      <c r="H63" s="77" t="s">
        <v>177</v>
      </c>
    </row>
    <row r="64" spans="1:8" ht="29.25" x14ac:dyDescent="0.25">
      <c r="A64" s="37">
        <v>56</v>
      </c>
      <c r="B64" s="40" t="s">
        <v>144</v>
      </c>
      <c r="C64" s="14" t="s">
        <v>178</v>
      </c>
      <c r="D64" s="15" t="s">
        <v>179</v>
      </c>
      <c r="E64" s="16">
        <v>41060</v>
      </c>
      <c r="F64" s="25">
        <v>2373705.71</v>
      </c>
      <c r="G64" s="72" t="s">
        <v>180</v>
      </c>
      <c r="H64" s="77" t="s">
        <v>181</v>
      </c>
    </row>
    <row r="65" spans="1:8" ht="29.25" x14ac:dyDescent="0.25">
      <c r="A65" s="37">
        <v>57</v>
      </c>
      <c r="B65" s="40" t="s">
        <v>144</v>
      </c>
      <c r="C65" s="14" t="s">
        <v>174</v>
      </c>
      <c r="D65" s="15" t="s">
        <v>182</v>
      </c>
      <c r="E65" s="16">
        <v>41121</v>
      </c>
      <c r="F65" s="25">
        <v>1410833.37</v>
      </c>
      <c r="G65" s="72" t="s">
        <v>183</v>
      </c>
      <c r="H65" s="77" t="s">
        <v>184</v>
      </c>
    </row>
    <row r="66" spans="1:8" ht="29.25" x14ac:dyDescent="0.25">
      <c r="A66" s="37">
        <v>58</v>
      </c>
      <c r="B66" s="40" t="s">
        <v>144</v>
      </c>
      <c r="C66" s="14" t="s">
        <v>174</v>
      </c>
      <c r="D66" s="15" t="s">
        <v>185</v>
      </c>
      <c r="E66" s="16">
        <v>41182</v>
      </c>
      <c r="F66" s="25">
        <v>929838.7</v>
      </c>
      <c r="G66" s="51" t="s">
        <v>186</v>
      </c>
      <c r="H66" s="77" t="s">
        <v>187</v>
      </c>
    </row>
    <row r="67" spans="1:8" ht="39" x14ac:dyDescent="0.25">
      <c r="A67" s="37">
        <v>59</v>
      </c>
      <c r="B67" s="40" t="s">
        <v>144</v>
      </c>
      <c r="C67" s="14" t="s">
        <v>174</v>
      </c>
      <c r="D67" s="15" t="s">
        <v>188</v>
      </c>
      <c r="E67" s="16">
        <v>41213</v>
      </c>
      <c r="F67" s="25">
        <v>1138717.68</v>
      </c>
      <c r="G67" s="51" t="s">
        <v>189</v>
      </c>
      <c r="H67" s="77" t="s">
        <v>190</v>
      </c>
    </row>
    <row r="68" spans="1:8" ht="29.25" x14ac:dyDescent="0.25">
      <c r="A68" s="37">
        <v>60</v>
      </c>
      <c r="B68" s="40" t="s">
        <v>144</v>
      </c>
      <c r="C68" s="14" t="s">
        <v>178</v>
      </c>
      <c r="D68" s="15" t="s">
        <v>116</v>
      </c>
      <c r="E68" s="16">
        <v>41243</v>
      </c>
      <c r="F68" s="25">
        <v>1402547.34</v>
      </c>
      <c r="G68" s="51" t="s">
        <v>191</v>
      </c>
      <c r="H68" s="51" t="s">
        <v>192</v>
      </c>
    </row>
    <row r="69" spans="1:8" ht="29.25" x14ac:dyDescent="0.25">
      <c r="A69" s="37">
        <v>61</v>
      </c>
      <c r="B69" s="40" t="s">
        <v>144</v>
      </c>
      <c r="C69" s="14" t="s">
        <v>174</v>
      </c>
      <c r="D69" s="15" t="s">
        <v>193</v>
      </c>
      <c r="E69" s="16">
        <v>41274</v>
      </c>
      <c r="F69" s="25">
        <v>224860.59</v>
      </c>
      <c r="G69" s="51" t="s">
        <v>194</v>
      </c>
      <c r="H69" s="51" t="s">
        <v>195</v>
      </c>
    </row>
    <row r="70" spans="1:8" ht="29.25" x14ac:dyDescent="0.25">
      <c r="A70" s="37">
        <v>62</v>
      </c>
      <c r="B70" s="40" t="s">
        <v>144</v>
      </c>
      <c r="C70" s="14" t="s">
        <v>196</v>
      </c>
      <c r="D70" s="15" t="s">
        <v>197</v>
      </c>
      <c r="E70" s="16">
        <v>41305</v>
      </c>
      <c r="F70" s="25">
        <v>1416009.55</v>
      </c>
      <c r="G70" s="36" t="s">
        <v>198</v>
      </c>
      <c r="H70" s="36" t="s">
        <v>199</v>
      </c>
    </row>
    <row r="71" spans="1:8" ht="29.25" x14ac:dyDescent="0.25">
      <c r="A71" s="37">
        <v>63</v>
      </c>
      <c r="B71" s="40" t="s">
        <v>144</v>
      </c>
      <c r="C71" s="14" t="s">
        <v>196</v>
      </c>
      <c r="D71" s="15" t="s">
        <v>200</v>
      </c>
      <c r="E71" s="16">
        <v>41333</v>
      </c>
      <c r="F71" s="25">
        <v>1346733.61</v>
      </c>
      <c r="G71" s="82"/>
      <c r="H71" s="82"/>
    </row>
    <row r="72" spans="1:8" ht="29.25" x14ac:dyDescent="0.25">
      <c r="A72" s="37">
        <v>64</v>
      </c>
      <c r="B72" s="40" t="s">
        <v>144</v>
      </c>
      <c r="C72" s="14" t="s">
        <v>201</v>
      </c>
      <c r="D72" s="15" t="s">
        <v>202</v>
      </c>
      <c r="E72" s="16">
        <v>41305</v>
      </c>
      <c r="F72" s="25">
        <v>1179215.94</v>
      </c>
      <c r="G72" s="36" t="s">
        <v>203</v>
      </c>
      <c r="H72" s="36" t="s">
        <v>204</v>
      </c>
    </row>
    <row r="73" spans="1:8" ht="29.25" x14ac:dyDescent="0.25">
      <c r="A73" s="37">
        <v>65</v>
      </c>
      <c r="B73" s="40" t="s">
        <v>144</v>
      </c>
      <c r="C73" s="14" t="s">
        <v>201</v>
      </c>
      <c r="D73" s="15" t="s">
        <v>205</v>
      </c>
      <c r="E73" s="16">
        <v>41333</v>
      </c>
      <c r="F73" s="25">
        <v>2423239.3199999998</v>
      </c>
      <c r="G73" s="82"/>
      <c r="H73" s="82"/>
    </row>
    <row r="74" spans="1:8" ht="39" x14ac:dyDescent="0.25">
      <c r="A74" s="37">
        <v>66</v>
      </c>
      <c r="B74" s="40" t="s">
        <v>144</v>
      </c>
      <c r="C74" s="14" t="s">
        <v>206</v>
      </c>
      <c r="D74" s="15" t="s">
        <v>207</v>
      </c>
      <c r="E74" s="16">
        <v>41486</v>
      </c>
      <c r="F74" s="25">
        <v>794746.31</v>
      </c>
      <c r="G74" s="14" t="s">
        <v>132</v>
      </c>
      <c r="H74" s="77" t="s">
        <v>208</v>
      </c>
    </row>
    <row r="75" spans="1:8" ht="39" x14ac:dyDescent="0.25">
      <c r="A75" s="37">
        <v>67</v>
      </c>
      <c r="B75" s="66" t="s">
        <v>144</v>
      </c>
      <c r="C75" s="67" t="s">
        <v>206</v>
      </c>
      <c r="D75" s="68" t="s">
        <v>209</v>
      </c>
      <c r="E75" s="69" t="s">
        <v>26</v>
      </c>
      <c r="F75" s="70">
        <v>1140173.04</v>
      </c>
      <c r="G75" s="14" t="s">
        <v>132</v>
      </c>
      <c r="H75" s="77" t="s">
        <v>210</v>
      </c>
    </row>
    <row r="76" spans="1:8" ht="39" x14ac:dyDescent="0.25">
      <c r="A76" s="37">
        <v>68</v>
      </c>
      <c r="B76" s="40" t="s">
        <v>144</v>
      </c>
      <c r="C76" s="14" t="s">
        <v>211</v>
      </c>
      <c r="D76" s="15" t="s">
        <v>212</v>
      </c>
      <c r="E76" s="16">
        <v>41517</v>
      </c>
      <c r="F76" s="25">
        <v>2573906.91</v>
      </c>
      <c r="G76" s="14" t="s">
        <v>132</v>
      </c>
      <c r="H76" s="77" t="s">
        <v>213</v>
      </c>
    </row>
    <row r="77" spans="1:8" ht="39" x14ac:dyDescent="0.25">
      <c r="A77" s="37">
        <v>69</v>
      </c>
      <c r="B77" s="40" t="s">
        <v>214</v>
      </c>
      <c r="C77" s="22" t="s">
        <v>215</v>
      </c>
      <c r="D77" s="58" t="s">
        <v>216</v>
      </c>
      <c r="E77" s="59">
        <v>41608</v>
      </c>
      <c r="F77" s="60">
        <v>3593701.84</v>
      </c>
      <c r="G77" s="14" t="s">
        <v>132</v>
      </c>
      <c r="H77" s="83" t="s">
        <v>217</v>
      </c>
    </row>
    <row r="78" spans="1:8" ht="39" x14ac:dyDescent="0.25">
      <c r="A78" s="37">
        <v>70</v>
      </c>
      <c r="B78" s="40" t="s">
        <v>214</v>
      </c>
      <c r="C78" s="14" t="s">
        <v>218</v>
      </c>
      <c r="D78" s="15" t="s">
        <v>219</v>
      </c>
      <c r="E78" s="16">
        <v>41213</v>
      </c>
      <c r="F78" s="25">
        <v>2974664.68</v>
      </c>
      <c r="G78" s="51" t="s">
        <v>220</v>
      </c>
      <c r="H78" s="77" t="s">
        <v>221</v>
      </c>
    </row>
    <row r="79" spans="1:8" ht="29.25" x14ac:dyDescent="0.25">
      <c r="A79" s="37">
        <v>71</v>
      </c>
      <c r="B79" s="40" t="s">
        <v>214</v>
      </c>
      <c r="C79" s="14" t="s">
        <v>222</v>
      </c>
      <c r="D79" s="15" t="s">
        <v>223</v>
      </c>
      <c r="E79" s="16">
        <v>41425</v>
      </c>
      <c r="F79" s="25">
        <v>4895986.9000000004</v>
      </c>
      <c r="G79" s="14" t="s">
        <v>132</v>
      </c>
      <c r="H79" s="83" t="s">
        <v>224</v>
      </c>
    </row>
    <row r="80" spans="1:8" ht="39" x14ac:dyDescent="0.25">
      <c r="A80" s="37">
        <v>72</v>
      </c>
      <c r="B80" s="13" t="s">
        <v>214</v>
      </c>
      <c r="C80" s="14" t="s">
        <v>225</v>
      </c>
      <c r="D80" s="15" t="s">
        <v>219</v>
      </c>
      <c r="E80" s="16">
        <v>41517</v>
      </c>
      <c r="F80" s="70">
        <v>1917223.88</v>
      </c>
      <c r="G80" s="14" t="s">
        <v>132</v>
      </c>
      <c r="H80" s="83" t="s">
        <v>217</v>
      </c>
    </row>
    <row r="81" spans="1:8" ht="39" x14ac:dyDescent="0.25">
      <c r="A81" s="37">
        <v>73</v>
      </c>
      <c r="B81" s="57" t="s">
        <v>226</v>
      </c>
      <c r="C81" s="22" t="s">
        <v>227</v>
      </c>
      <c r="D81" s="58" t="s">
        <v>27</v>
      </c>
      <c r="E81" s="59">
        <v>41274</v>
      </c>
      <c r="F81" s="25">
        <v>2474176.86</v>
      </c>
      <c r="G81" s="14" t="s">
        <v>132</v>
      </c>
      <c r="H81" s="83" t="s">
        <v>228</v>
      </c>
    </row>
    <row r="82" spans="1:8" ht="39" x14ac:dyDescent="0.25">
      <c r="A82" s="37">
        <v>74</v>
      </c>
      <c r="B82" s="40" t="s">
        <v>226</v>
      </c>
      <c r="C82" s="14" t="s">
        <v>229</v>
      </c>
      <c r="D82" s="15" t="s">
        <v>230</v>
      </c>
      <c r="E82" s="16">
        <v>41364</v>
      </c>
      <c r="F82" s="25">
        <v>321061.96000000002</v>
      </c>
      <c r="G82" s="14" t="s">
        <v>132</v>
      </c>
      <c r="H82" s="83" t="s">
        <v>228</v>
      </c>
    </row>
    <row r="83" spans="1:8" ht="39" x14ac:dyDescent="0.25">
      <c r="A83" s="37">
        <v>75</v>
      </c>
      <c r="B83" s="66" t="s">
        <v>226</v>
      </c>
      <c r="C83" s="67" t="s">
        <v>231</v>
      </c>
      <c r="D83" s="68" t="s">
        <v>42</v>
      </c>
      <c r="E83" s="69" t="s">
        <v>232</v>
      </c>
      <c r="F83" s="70">
        <v>537606.49</v>
      </c>
      <c r="G83" s="14" t="s">
        <v>132</v>
      </c>
      <c r="H83" s="77" t="s">
        <v>213</v>
      </c>
    </row>
    <row r="84" spans="1:8" ht="39" x14ac:dyDescent="0.25">
      <c r="A84" s="37">
        <v>76</v>
      </c>
      <c r="B84" s="32" t="s">
        <v>233</v>
      </c>
      <c r="C84" s="33" t="s">
        <v>234</v>
      </c>
      <c r="D84" s="28" t="s">
        <v>235</v>
      </c>
      <c r="E84" s="29">
        <v>41364</v>
      </c>
      <c r="F84" s="34">
        <v>3666960.58</v>
      </c>
      <c r="G84" s="84" t="s">
        <v>236</v>
      </c>
      <c r="H84" s="77" t="s">
        <v>237</v>
      </c>
    </row>
    <row r="85" spans="1:8" ht="39" x14ac:dyDescent="0.25">
      <c r="A85" s="37">
        <v>77</v>
      </c>
      <c r="B85" s="40" t="s">
        <v>233</v>
      </c>
      <c r="C85" s="14" t="s">
        <v>238</v>
      </c>
      <c r="D85" s="15" t="s">
        <v>239</v>
      </c>
      <c r="E85" s="16">
        <v>41394</v>
      </c>
      <c r="F85" s="25">
        <v>1307973.71</v>
      </c>
      <c r="G85" s="14" t="s">
        <v>132</v>
      </c>
      <c r="H85" s="83" t="s">
        <v>240</v>
      </c>
    </row>
    <row r="86" spans="1:8" ht="29.25" x14ac:dyDescent="0.25">
      <c r="A86" s="37">
        <v>78</v>
      </c>
      <c r="B86" s="40" t="s">
        <v>233</v>
      </c>
      <c r="C86" s="14" t="s">
        <v>241</v>
      </c>
      <c r="D86" s="15" t="s">
        <v>106</v>
      </c>
      <c r="E86" s="16">
        <v>41394</v>
      </c>
      <c r="F86" s="25">
        <v>99279.38</v>
      </c>
      <c r="G86" s="14" t="s">
        <v>132</v>
      </c>
      <c r="H86" s="41" t="s">
        <v>242</v>
      </c>
    </row>
    <row r="87" spans="1:8" ht="29.25" x14ac:dyDescent="0.25">
      <c r="A87" s="37">
        <v>79</v>
      </c>
      <c r="B87" s="40" t="s">
        <v>233</v>
      </c>
      <c r="C87" s="14" t="s">
        <v>243</v>
      </c>
      <c r="D87" s="15" t="s">
        <v>244</v>
      </c>
      <c r="E87" s="16">
        <v>41425</v>
      </c>
      <c r="F87" s="25">
        <v>441317.89</v>
      </c>
      <c r="G87" s="14" t="s">
        <v>132</v>
      </c>
      <c r="H87" s="77" t="s">
        <v>245</v>
      </c>
    </row>
    <row r="88" spans="1:8" x14ac:dyDescent="0.25">
      <c r="A88" s="85"/>
      <c r="B88" s="86" t="s">
        <v>246</v>
      </c>
      <c r="C88" s="87"/>
      <c r="D88" s="88"/>
      <c r="E88" s="88"/>
      <c r="F88" s="89">
        <v>116047991.44</v>
      </c>
      <c r="G88" s="90"/>
      <c r="H88" s="91"/>
    </row>
    <row r="89" spans="1:8" x14ac:dyDescent="0.25">
      <c r="A89" s="4" t="s">
        <v>247</v>
      </c>
      <c r="B89" s="4"/>
      <c r="C89" s="4"/>
      <c r="D89" s="4"/>
      <c r="E89" s="4"/>
      <c r="F89" s="4"/>
      <c r="G89" s="4"/>
      <c r="H89" s="92"/>
    </row>
    <row r="90" spans="1:8" ht="36" x14ac:dyDescent="0.25">
      <c r="A90" s="93" t="s">
        <v>2</v>
      </c>
      <c r="B90" s="5" t="s">
        <v>3</v>
      </c>
      <c r="C90" s="94" t="s">
        <v>7</v>
      </c>
      <c r="D90" s="94" t="s">
        <v>248</v>
      </c>
      <c r="E90" s="94" t="s">
        <v>249</v>
      </c>
      <c r="F90" s="10" t="s">
        <v>8</v>
      </c>
      <c r="G90" s="94" t="s">
        <v>9</v>
      </c>
      <c r="H90" s="3"/>
    </row>
    <row r="91" spans="1:8" ht="39" x14ac:dyDescent="0.25">
      <c r="A91" s="95">
        <v>1</v>
      </c>
      <c r="B91" s="96" t="s">
        <v>250</v>
      </c>
      <c r="C91" s="97">
        <v>5004.25</v>
      </c>
      <c r="D91" s="16">
        <v>41229</v>
      </c>
      <c r="E91" s="16" t="s">
        <v>251</v>
      </c>
      <c r="F91" s="14" t="s">
        <v>252</v>
      </c>
      <c r="G91" s="72" t="s">
        <v>253</v>
      </c>
      <c r="H91" s="98"/>
    </row>
    <row r="92" spans="1:8" ht="29.25" x14ac:dyDescent="0.25">
      <c r="A92" s="99">
        <f t="shared" ref="A92:A155" si="0">A91+1</f>
        <v>2</v>
      </c>
      <c r="B92" s="100" t="s">
        <v>254</v>
      </c>
      <c r="C92" s="101">
        <v>49776.43</v>
      </c>
      <c r="D92" s="29">
        <v>40739</v>
      </c>
      <c r="E92" s="29" t="s">
        <v>255</v>
      </c>
      <c r="F92" s="102" t="s">
        <v>256</v>
      </c>
      <c r="G92" s="67" t="s">
        <v>257</v>
      </c>
      <c r="H92" s="98"/>
    </row>
    <row r="93" spans="1:8" ht="29.25" x14ac:dyDescent="0.25">
      <c r="A93" s="99">
        <f t="shared" si="0"/>
        <v>3</v>
      </c>
      <c r="B93" s="100" t="s">
        <v>254</v>
      </c>
      <c r="C93" s="101">
        <v>76730.509999999995</v>
      </c>
      <c r="D93" s="29">
        <v>41012</v>
      </c>
      <c r="E93" s="29" t="s">
        <v>258</v>
      </c>
      <c r="F93" s="102" t="s">
        <v>259</v>
      </c>
      <c r="G93" s="14" t="s">
        <v>260</v>
      </c>
      <c r="H93" s="98"/>
    </row>
    <row r="94" spans="1:8" x14ac:dyDescent="0.25">
      <c r="A94" s="95">
        <f t="shared" si="0"/>
        <v>4</v>
      </c>
      <c r="B94" s="103" t="s">
        <v>254</v>
      </c>
      <c r="C94" s="104">
        <v>4246.83</v>
      </c>
      <c r="D94" s="16">
        <v>41388</v>
      </c>
      <c r="E94" s="16" t="s">
        <v>261</v>
      </c>
      <c r="F94" s="105" t="s">
        <v>262</v>
      </c>
      <c r="G94" s="14" t="s">
        <v>263</v>
      </c>
      <c r="H94" s="98"/>
    </row>
    <row r="95" spans="1:8" x14ac:dyDescent="0.25">
      <c r="A95" s="95">
        <f t="shared" si="0"/>
        <v>5</v>
      </c>
      <c r="B95" s="103" t="s">
        <v>254</v>
      </c>
      <c r="C95" s="106">
        <v>34296.03</v>
      </c>
      <c r="D95" s="16">
        <v>41388</v>
      </c>
      <c r="E95" s="16" t="s">
        <v>264</v>
      </c>
      <c r="F95" s="105" t="s">
        <v>265</v>
      </c>
      <c r="G95" s="14" t="s">
        <v>263</v>
      </c>
      <c r="H95" s="98"/>
    </row>
    <row r="96" spans="1:8" x14ac:dyDescent="0.25">
      <c r="A96" s="95">
        <f t="shared" si="0"/>
        <v>6</v>
      </c>
      <c r="B96" s="103" t="s">
        <v>254</v>
      </c>
      <c r="C96" s="97">
        <v>124239.4</v>
      </c>
      <c r="D96" s="16">
        <v>40648</v>
      </c>
      <c r="E96" s="16" t="s">
        <v>266</v>
      </c>
      <c r="F96" s="105" t="s">
        <v>267</v>
      </c>
      <c r="G96" s="14" t="s">
        <v>268</v>
      </c>
      <c r="H96" s="98"/>
    </row>
    <row r="97" spans="1:8" ht="19.5" x14ac:dyDescent="0.25">
      <c r="A97" s="95">
        <f t="shared" si="0"/>
        <v>7</v>
      </c>
      <c r="B97" s="103" t="s">
        <v>269</v>
      </c>
      <c r="C97" s="97">
        <v>72.03</v>
      </c>
      <c r="D97" s="16">
        <v>40648</v>
      </c>
      <c r="E97" s="16" t="s">
        <v>270</v>
      </c>
      <c r="F97" s="14" t="s">
        <v>252</v>
      </c>
      <c r="G97" s="37" t="s">
        <v>271</v>
      </c>
      <c r="H97" s="98"/>
    </row>
    <row r="98" spans="1:8" x14ac:dyDescent="0.25">
      <c r="A98" s="99">
        <f t="shared" si="0"/>
        <v>8</v>
      </c>
      <c r="B98" s="107" t="s">
        <v>272</v>
      </c>
      <c r="C98" s="108">
        <v>4744.8900000000003</v>
      </c>
      <c r="D98" s="29">
        <v>40648</v>
      </c>
      <c r="E98" s="29" t="s">
        <v>273</v>
      </c>
      <c r="F98" s="109" t="s">
        <v>274</v>
      </c>
      <c r="G98" s="110" t="s">
        <v>275</v>
      </c>
      <c r="H98" s="98"/>
    </row>
    <row r="99" spans="1:8" x14ac:dyDescent="0.25">
      <c r="A99" s="99">
        <f t="shared" si="0"/>
        <v>9</v>
      </c>
      <c r="B99" s="107" t="s">
        <v>272</v>
      </c>
      <c r="C99" s="108">
        <v>156912.29</v>
      </c>
      <c r="D99" s="29">
        <v>40648</v>
      </c>
      <c r="E99" s="29" t="s">
        <v>276</v>
      </c>
      <c r="F99" s="111"/>
      <c r="G99" s="112"/>
      <c r="H99" s="98"/>
    </row>
    <row r="100" spans="1:8" x14ac:dyDescent="0.25">
      <c r="A100" s="99">
        <f t="shared" si="0"/>
        <v>10</v>
      </c>
      <c r="B100" s="107" t="s">
        <v>272</v>
      </c>
      <c r="C100" s="108">
        <v>1302.17</v>
      </c>
      <c r="D100" s="29">
        <v>40739</v>
      </c>
      <c r="E100" s="29" t="s">
        <v>277</v>
      </c>
      <c r="F100" s="111"/>
      <c r="G100" s="112"/>
      <c r="H100" s="98"/>
    </row>
    <row r="101" spans="1:8" x14ac:dyDescent="0.25">
      <c r="A101" s="99">
        <f t="shared" si="0"/>
        <v>11</v>
      </c>
      <c r="B101" s="107" t="s">
        <v>272</v>
      </c>
      <c r="C101" s="108">
        <v>52066.3</v>
      </c>
      <c r="D101" s="29">
        <v>40648</v>
      </c>
      <c r="E101" s="29" t="s">
        <v>278</v>
      </c>
      <c r="F101" s="113"/>
      <c r="G101" s="114"/>
      <c r="H101" s="98"/>
    </row>
    <row r="102" spans="1:8" ht="19.5" x14ac:dyDescent="0.25">
      <c r="A102" s="99">
        <f t="shared" si="0"/>
        <v>12</v>
      </c>
      <c r="B102" s="100" t="s">
        <v>279</v>
      </c>
      <c r="C102" s="101">
        <v>49592.02</v>
      </c>
      <c r="D102" s="29">
        <v>40739</v>
      </c>
      <c r="E102" s="29" t="s">
        <v>280</v>
      </c>
      <c r="F102" s="102" t="s">
        <v>281</v>
      </c>
      <c r="G102" s="61" t="s">
        <v>282</v>
      </c>
      <c r="H102" s="98"/>
    </row>
    <row r="103" spans="1:8" ht="19.5" x14ac:dyDescent="0.25">
      <c r="A103" s="99">
        <f t="shared" si="0"/>
        <v>13</v>
      </c>
      <c r="B103" s="100" t="s">
        <v>279</v>
      </c>
      <c r="C103" s="101">
        <v>13.89</v>
      </c>
      <c r="D103" s="29">
        <v>40739</v>
      </c>
      <c r="E103" s="29" t="s">
        <v>283</v>
      </c>
      <c r="F103" s="33" t="s">
        <v>252</v>
      </c>
      <c r="G103" s="115"/>
      <c r="H103" s="98"/>
    </row>
    <row r="104" spans="1:8" ht="19.5" x14ac:dyDescent="0.25">
      <c r="A104" s="99">
        <f t="shared" si="0"/>
        <v>14</v>
      </c>
      <c r="B104" s="100" t="s">
        <v>279</v>
      </c>
      <c r="C104" s="101">
        <v>18135.740000000002</v>
      </c>
      <c r="D104" s="29">
        <v>40739</v>
      </c>
      <c r="E104" s="29" t="s">
        <v>284</v>
      </c>
      <c r="F104" s="102" t="s">
        <v>285</v>
      </c>
      <c r="G104" s="115"/>
      <c r="H104" s="98"/>
    </row>
    <row r="105" spans="1:8" ht="19.5" x14ac:dyDescent="0.25">
      <c r="A105" s="99">
        <f t="shared" si="0"/>
        <v>15</v>
      </c>
      <c r="B105" s="100" t="s">
        <v>279</v>
      </c>
      <c r="C105" s="101">
        <v>5703.03</v>
      </c>
      <c r="D105" s="29">
        <v>41229</v>
      </c>
      <c r="E105" s="29" t="s">
        <v>286</v>
      </c>
      <c r="F105" s="33" t="s">
        <v>252</v>
      </c>
      <c r="G105" s="116"/>
      <c r="H105" s="98"/>
    </row>
    <row r="106" spans="1:8" x14ac:dyDescent="0.25">
      <c r="A106" s="99">
        <f t="shared" si="0"/>
        <v>16</v>
      </c>
      <c r="B106" s="117" t="s">
        <v>287</v>
      </c>
      <c r="C106" s="108">
        <v>1927031.4400000002</v>
      </c>
      <c r="D106" s="29">
        <v>41354</v>
      </c>
      <c r="E106" s="29" t="s">
        <v>288</v>
      </c>
      <c r="F106" s="73" t="s">
        <v>289</v>
      </c>
      <c r="G106" s="61" t="s">
        <v>290</v>
      </c>
      <c r="H106" s="98"/>
    </row>
    <row r="107" spans="1:8" x14ac:dyDescent="0.25">
      <c r="A107" s="99">
        <f t="shared" si="0"/>
        <v>17</v>
      </c>
      <c r="B107" s="52" t="s">
        <v>287</v>
      </c>
      <c r="C107" s="108">
        <v>21269.05</v>
      </c>
      <c r="D107" s="29">
        <v>41388</v>
      </c>
      <c r="E107" s="29" t="s">
        <v>291</v>
      </c>
      <c r="F107" s="74"/>
      <c r="G107" s="75"/>
      <c r="H107" s="98"/>
    </row>
    <row r="108" spans="1:8" x14ac:dyDescent="0.25">
      <c r="A108" s="99">
        <f t="shared" si="0"/>
        <v>18</v>
      </c>
      <c r="B108" s="118" t="s">
        <v>287</v>
      </c>
      <c r="C108" s="108">
        <v>520000.77</v>
      </c>
      <c r="D108" s="29">
        <v>41388</v>
      </c>
      <c r="E108" s="29" t="s">
        <v>292</v>
      </c>
      <c r="F108" s="74"/>
      <c r="G108" s="75"/>
      <c r="H108" s="98"/>
    </row>
    <row r="109" spans="1:8" x14ac:dyDescent="0.25">
      <c r="A109" s="99">
        <f t="shared" si="0"/>
        <v>19</v>
      </c>
      <c r="B109" s="117" t="s">
        <v>287</v>
      </c>
      <c r="C109" s="101">
        <v>218687.12</v>
      </c>
      <c r="D109" s="29">
        <v>41229</v>
      </c>
      <c r="E109" s="29" t="s">
        <v>293</v>
      </c>
      <c r="F109" s="76"/>
      <c r="G109" s="62"/>
      <c r="H109" s="98"/>
    </row>
    <row r="110" spans="1:8" ht="29.25" x14ac:dyDescent="0.25">
      <c r="A110" s="99">
        <f t="shared" si="0"/>
        <v>20</v>
      </c>
      <c r="B110" s="13" t="s">
        <v>294</v>
      </c>
      <c r="C110" s="104">
        <v>493863.41</v>
      </c>
      <c r="D110" s="16">
        <v>41354</v>
      </c>
      <c r="E110" s="16" t="s">
        <v>295</v>
      </c>
      <c r="F110" s="105" t="s">
        <v>296</v>
      </c>
      <c r="G110" s="61" t="s">
        <v>297</v>
      </c>
      <c r="H110" s="98"/>
    </row>
    <row r="111" spans="1:8" x14ac:dyDescent="0.25">
      <c r="A111" s="99">
        <f t="shared" si="0"/>
        <v>21</v>
      </c>
      <c r="B111" s="13" t="s">
        <v>294</v>
      </c>
      <c r="C111" s="97">
        <v>280450.09999999998</v>
      </c>
      <c r="D111" s="16">
        <v>41166</v>
      </c>
      <c r="E111" s="16" t="s">
        <v>298</v>
      </c>
      <c r="F111" s="105" t="s">
        <v>299</v>
      </c>
      <c r="G111" s="119"/>
      <c r="H111" s="98"/>
    </row>
    <row r="112" spans="1:8" x14ac:dyDescent="0.25">
      <c r="A112" s="99">
        <f t="shared" si="0"/>
        <v>22</v>
      </c>
      <c r="B112" s="13" t="s">
        <v>294</v>
      </c>
      <c r="C112" s="97">
        <v>20622.059999999998</v>
      </c>
      <c r="D112" s="16">
        <v>41166</v>
      </c>
      <c r="E112" s="16" t="s">
        <v>300</v>
      </c>
      <c r="F112" s="105" t="s">
        <v>301</v>
      </c>
      <c r="G112" s="120"/>
      <c r="H112" s="98"/>
    </row>
    <row r="113" spans="1:8" x14ac:dyDescent="0.25">
      <c r="A113" s="99">
        <f t="shared" si="0"/>
        <v>23</v>
      </c>
      <c r="B113" s="100" t="s">
        <v>302</v>
      </c>
      <c r="C113" s="101">
        <v>1224189.3899999999</v>
      </c>
      <c r="D113" s="29">
        <v>41136</v>
      </c>
      <c r="E113" s="29" t="s">
        <v>303</v>
      </c>
      <c r="F113" s="109" t="s">
        <v>304</v>
      </c>
      <c r="G113" s="61" t="s">
        <v>305</v>
      </c>
      <c r="H113" s="122"/>
    </row>
    <row r="114" spans="1:8" x14ac:dyDescent="0.25">
      <c r="A114" s="99">
        <f t="shared" si="0"/>
        <v>24</v>
      </c>
      <c r="B114" s="100" t="s">
        <v>302</v>
      </c>
      <c r="C114" s="101">
        <v>1227.6099999999999</v>
      </c>
      <c r="D114" s="29">
        <v>40648</v>
      </c>
      <c r="E114" s="29" t="s">
        <v>306</v>
      </c>
      <c r="F114" s="111"/>
      <c r="G114" s="75"/>
      <c r="H114" s="123"/>
    </row>
    <row r="115" spans="1:8" x14ac:dyDescent="0.25">
      <c r="A115" s="99">
        <f t="shared" si="0"/>
        <v>25</v>
      </c>
      <c r="B115" s="100" t="s">
        <v>302</v>
      </c>
      <c r="C115" s="101">
        <v>95391.78</v>
      </c>
      <c r="D115" s="29">
        <v>40739</v>
      </c>
      <c r="E115" s="29" t="s">
        <v>307</v>
      </c>
      <c r="F115" s="111"/>
      <c r="G115" s="75"/>
      <c r="H115" s="123"/>
    </row>
    <row r="116" spans="1:8" x14ac:dyDescent="0.25">
      <c r="A116" s="99">
        <f t="shared" si="0"/>
        <v>26</v>
      </c>
      <c r="B116" s="100" t="s">
        <v>302</v>
      </c>
      <c r="C116" s="101">
        <v>216701.44</v>
      </c>
      <c r="D116" s="29">
        <v>41229</v>
      </c>
      <c r="E116" s="29" t="s">
        <v>308</v>
      </c>
      <c r="F116" s="111"/>
      <c r="G116" s="75"/>
      <c r="H116" s="123"/>
    </row>
    <row r="117" spans="1:8" x14ac:dyDescent="0.25">
      <c r="A117" s="99">
        <f t="shared" si="0"/>
        <v>27</v>
      </c>
      <c r="B117" s="100" t="s">
        <v>302</v>
      </c>
      <c r="C117" s="101">
        <v>4038827.54</v>
      </c>
      <c r="D117" s="29">
        <v>41012</v>
      </c>
      <c r="E117" s="29" t="s">
        <v>309</v>
      </c>
      <c r="F117" s="111"/>
      <c r="G117" s="75"/>
      <c r="H117" s="123"/>
    </row>
    <row r="118" spans="1:8" x14ac:dyDescent="0.25">
      <c r="A118" s="99">
        <f t="shared" si="0"/>
        <v>28</v>
      </c>
      <c r="B118" s="100" t="s">
        <v>302</v>
      </c>
      <c r="C118" s="101">
        <v>127460.91</v>
      </c>
      <c r="D118" s="29">
        <v>41012</v>
      </c>
      <c r="E118" s="29" t="s">
        <v>310</v>
      </c>
      <c r="F118" s="111"/>
      <c r="G118" s="75"/>
      <c r="H118" s="123"/>
    </row>
    <row r="119" spans="1:8" x14ac:dyDescent="0.25">
      <c r="A119" s="99">
        <f t="shared" si="0"/>
        <v>29</v>
      </c>
      <c r="B119" s="100" t="s">
        <v>302</v>
      </c>
      <c r="C119" s="101">
        <v>52164.06</v>
      </c>
      <c r="D119" s="29">
        <v>41136</v>
      </c>
      <c r="E119" s="29" t="s">
        <v>311</v>
      </c>
      <c r="F119" s="111"/>
      <c r="G119" s="75"/>
      <c r="H119" s="123"/>
    </row>
    <row r="120" spans="1:8" x14ac:dyDescent="0.25">
      <c r="A120" s="99">
        <f t="shared" si="0"/>
        <v>30</v>
      </c>
      <c r="B120" s="100" t="s">
        <v>302</v>
      </c>
      <c r="C120" s="101">
        <v>1073.26</v>
      </c>
      <c r="D120" s="29" t="s">
        <v>312</v>
      </c>
      <c r="E120" s="29" t="s">
        <v>313</v>
      </c>
      <c r="F120" s="111"/>
      <c r="G120" s="75"/>
      <c r="H120" s="123"/>
    </row>
    <row r="121" spans="1:8" x14ac:dyDescent="0.25">
      <c r="A121" s="99">
        <f t="shared" si="0"/>
        <v>31</v>
      </c>
      <c r="B121" s="100" t="s">
        <v>302</v>
      </c>
      <c r="C121" s="101">
        <v>1639.86</v>
      </c>
      <c r="D121" s="29" t="s">
        <v>312</v>
      </c>
      <c r="E121" s="29" t="s">
        <v>313</v>
      </c>
      <c r="F121" s="111"/>
      <c r="G121" s="75"/>
      <c r="H121" s="123"/>
    </row>
    <row r="122" spans="1:8" x14ac:dyDescent="0.25">
      <c r="A122" s="99">
        <f t="shared" si="0"/>
        <v>32</v>
      </c>
      <c r="B122" s="100" t="s">
        <v>302</v>
      </c>
      <c r="C122" s="101">
        <v>6321.94</v>
      </c>
      <c r="D122" s="29" t="s">
        <v>312</v>
      </c>
      <c r="E122" s="29" t="s">
        <v>313</v>
      </c>
      <c r="F122" s="113"/>
      <c r="G122" s="62"/>
      <c r="H122" s="123"/>
    </row>
    <row r="123" spans="1:8" ht="29.25" x14ac:dyDescent="0.25">
      <c r="A123" s="99">
        <f t="shared" si="0"/>
        <v>33</v>
      </c>
      <c r="B123" s="103" t="s">
        <v>302</v>
      </c>
      <c r="C123" s="97">
        <v>134560.69</v>
      </c>
      <c r="D123" s="16" t="s">
        <v>312</v>
      </c>
      <c r="E123" s="16" t="s">
        <v>314</v>
      </c>
      <c r="F123" s="105" t="s">
        <v>315</v>
      </c>
      <c r="G123" s="14" t="s">
        <v>305</v>
      </c>
      <c r="H123" s="98"/>
    </row>
    <row r="124" spans="1:8" ht="19.5" x14ac:dyDescent="0.25">
      <c r="A124" s="99">
        <f t="shared" si="0"/>
        <v>34</v>
      </c>
      <c r="B124" s="117" t="s">
        <v>316</v>
      </c>
      <c r="C124" s="108">
        <v>282655.84999999998</v>
      </c>
      <c r="D124" s="29">
        <v>41354</v>
      </c>
      <c r="E124" s="29" t="s">
        <v>317</v>
      </c>
      <c r="F124" s="102" t="s">
        <v>318</v>
      </c>
      <c r="G124" s="31" t="s">
        <v>319</v>
      </c>
      <c r="H124" s="98"/>
    </row>
    <row r="125" spans="1:8" ht="19.5" x14ac:dyDescent="0.25">
      <c r="A125" s="99">
        <f t="shared" si="0"/>
        <v>35</v>
      </c>
      <c r="B125" s="117" t="s">
        <v>316</v>
      </c>
      <c r="C125" s="108">
        <f>7339.84-7339.84</f>
        <v>0</v>
      </c>
      <c r="D125" s="29">
        <v>41354</v>
      </c>
      <c r="E125" s="29" t="s">
        <v>320</v>
      </c>
      <c r="F125" s="102" t="s">
        <v>321</v>
      </c>
      <c r="G125" s="37"/>
      <c r="H125" s="98"/>
    </row>
    <row r="126" spans="1:8" x14ac:dyDescent="0.25">
      <c r="A126" s="99">
        <f t="shared" si="0"/>
        <v>36</v>
      </c>
      <c r="B126" s="96" t="s">
        <v>322</v>
      </c>
      <c r="C126" s="124">
        <v>20028</v>
      </c>
      <c r="D126" s="16">
        <v>41603</v>
      </c>
      <c r="E126" s="104" t="s">
        <v>323</v>
      </c>
      <c r="F126" s="105" t="s">
        <v>324</v>
      </c>
      <c r="G126" s="61" t="s">
        <v>325</v>
      </c>
      <c r="H126" s="98"/>
    </row>
    <row r="127" spans="1:8" x14ac:dyDescent="0.25">
      <c r="A127" s="99">
        <f t="shared" si="0"/>
        <v>37</v>
      </c>
      <c r="B127" s="96" t="s">
        <v>322</v>
      </c>
      <c r="C127" s="104">
        <v>32155.510000000002</v>
      </c>
      <c r="D127" s="16">
        <v>41603</v>
      </c>
      <c r="E127" s="104" t="s">
        <v>326</v>
      </c>
      <c r="F127" s="105" t="s">
        <v>327</v>
      </c>
      <c r="G127" s="75"/>
      <c r="H127" s="98"/>
    </row>
    <row r="128" spans="1:8" x14ac:dyDescent="0.25">
      <c r="A128" s="99">
        <f t="shared" si="0"/>
        <v>38</v>
      </c>
      <c r="B128" s="96" t="s">
        <v>322</v>
      </c>
      <c r="C128" s="104">
        <v>28815.870000000003</v>
      </c>
      <c r="D128" s="16">
        <v>41354</v>
      </c>
      <c r="E128" s="16" t="s">
        <v>328</v>
      </c>
      <c r="F128" s="105" t="s">
        <v>329</v>
      </c>
      <c r="G128" s="62"/>
      <c r="H128" s="98"/>
    </row>
    <row r="129" spans="1:8" x14ac:dyDescent="0.25">
      <c r="A129" s="99">
        <f t="shared" si="0"/>
        <v>39</v>
      </c>
      <c r="B129" s="125" t="s">
        <v>330</v>
      </c>
      <c r="C129" s="104">
        <v>3182.5599999999995</v>
      </c>
      <c r="D129" s="16">
        <v>41388</v>
      </c>
      <c r="E129" s="16" t="s">
        <v>331</v>
      </c>
      <c r="F129" s="110" t="s">
        <v>332</v>
      </c>
      <c r="G129" s="61" t="s">
        <v>333</v>
      </c>
      <c r="H129" s="98"/>
    </row>
    <row r="130" spans="1:8" x14ac:dyDescent="0.25">
      <c r="A130" s="99">
        <f t="shared" si="0"/>
        <v>40</v>
      </c>
      <c r="B130" s="13" t="s">
        <v>330</v>
      </c>
      <c r="C130" s="106">
        <v>442689.95</v>
      </c>
      <c r="D130" s="16">
        <v>41388</v>
      </c>
      <c r="E130" s="16" t="s">
        <v>334</v>
      </c>
      <c r="F130" s="112"/>
      <c r="G130" s="75"/>
      <c r="H130" s="98"/>
    </row>
    <row r="131" spans="1:8" x14ac:dyDescent="0.25">
      <c r="A131" s="99">
        <f t="shared" si="0"/>
        <v>41</v>
      </c>
      <c r="B131" s="96" t="s">
        <v>330</v>
      </c>
      <c r="C131" s="104">
        <v>867925.28999999992</v>
      </c>
      <c r="D131" s="16">
        <v>41354</v>
      </c>
      <c r="E131" s="126" t="s">
        <v>335</v>
      </c>
      <c r="F131" s="114"/>
      <c r="G131" s="62"/>
      <c r="H131" s="98"/>
    </row>
    <row r="132" spans="1:8" x14ac:dyDescent="0.25">
      <c r="A132" s="99">
        <f t="shared" si="0"/>
        <v>42</v>
      </c>
      <c r="B132" s="125" t="s">
        <v>336</v>
      </c>
      <c r="C132" s="104">
        <v>3612.6000000000004</v>
      </c>
      <c r="D132" s="16">
        <v>41388</v>
      </c>
      <c r="E132" s="16" t="s">
        <v>337</v>
      </c>
      <c r="F132" s="110" t="s">
        <v>338</v>
      </c>
      <c r="G132" s="61" t="s">
        <v>339</v>
      </c>
      <c r="H132" s="98"/>
    </row>
    <row r="133" spans="1:8" x14ac:dyDescent="0.25">
      <c r="A133" s="99">
        <f t="shared" si="0"/>
        <v>43</v>
      </c>
      <c r="B133" s="13" t="s">
        <v>336</v>
      </c>
      <c r="C133" s="104">
        <v>266195.49</v>
      </c>
      <c r="D133" s="16">
        <v>41388</v>
      </c>
      <c r="E133" s="16" t="s">
        <v>340</v>
      </c>
      <c r="F133" s="112"/>
      <c r="G133" s="75"/>
      <c r="H133" s="98"/>
    </row>
    <row r="134" spans="1:8" x14ac:dyDescent="0.25">
      <c r="A134" s="99">
        <f t="shared" si="0"/>
        <v>44</v>
      </c>
      <c r="B134" s="125" t="s">
        <v>336</v>
      </c>
      <c r="C134" s="104">
        <v>399894.12</v>
      </c>
      <c r="D134" s="16">
        <v>41354</v>
      </c>
      <c r="E134" s="126" t="s">
        <v>341</v>
      </c>
      <c r="F134" s="114"/>
      <c r="G134" s="62"/>
      <c r="H134" s="98"/>
    </row>
    <row r="135" spans="1:8" ht="29.25" x14ac:dyDescent="0.25">
      <c r="A135" s="99">
        <f t="shared" si="0"/>
        <v>45</v>
      </c>
      <c r="B135" s="13" t="s">
        <v>342</v>
      </c>
      <c r="C135" s="106">
        <v>9130.5899999999983</v>
      </c>
      <c r="D135" s="16">
        <v>41388</v>
      </c>
      <c r="E135" s="16" t="s">
        <v>343</v>
      </c>
      <c r="F135" s="105" t="s">
        <v>344</v>
      </c>
      <c r="G135" s="128" t="s">
        <v>345</v>
      </c>
      <c r="H135" s="98"/>
    </row>
    <row r="136" spans="1:8" ht="29.25" x14ac:dyDescent="0.25">
      <c r="A136" s="99">
        <f t="shared" si="0"/>
        <v>46</v>
      </c>
      <c r="B136" s="125" t="s">
        <v>346</v>
      </c>
      <c r="C136" s="106">
        <v>457616.84</v>
      </c>
      <c r="D136" s="16">
        <v>41470</v>
      </c>
      <c r="E136" s="16" t="s">
        <v>347</v>
      </c>
      <c r="F136" s="105" t="s">
        <v>348</v>
      </c>
      <c r="G136" s="77" t="s">
        <v>349</v>
      </c>
      <c r="H136" s="98"/>
    </row>
    <row r="137" spans="1:8" ht="39" x14ac:dyDescent="0.25">
      <c r="A137" s="99">
        <f t="shared" si="0"/>
        <v>47</v>
      </c>
      <c r="B137" s="107" t="s">
        <v>346</v>
      </c>
      <c r="C137" s="127">
        <v>6982.0400000000009</v>
      </c>
      <c r="D137" s="29">
        <v>41470</v>
      </c>
      <c r="E137" s="29" t="s">
        <v>350</v>
      </c>
      <c r="F137" s="109" t="s">
        <v>351</v>
      </c>
      <c r="G137" s="14" t="s">
        <v>352</v>
      </c>
      <c r="H137" s="98"/>
    </row>
    <row r="138" spans="1:8" ht="39" x14ac:dyDescent="0.25">
      <c r="A138" s="99">
        <f t="shared" si="0"/>
        <v>48</v>
      </c>
      <c r="B138" s="107" t="s">
        <v>346</v>
      </c>
      <c r="C138" s="127">
        <v>1007800.02</v>
      </c>
      <c r="D138" s="29">
        <v>41388</v>
      </c>
      <c r="E138" s="29" t="s">
        <v>353</v>
      </c>
      <c r="F138" s="113"/>
      <c r="G138" s="14" t="s">
        <v>352</v>
      </c>
      <c r="H138" s="98"/>
    </row>
    <row r="139" spans="1:8" x14ac:dyDescent="0.25">
      <c r="A139" s="99">
        <f t="shared" si="0"/>
        <v>49</v>
      </c>
      <c r="B139" s="13" t="s">
        <v>354</v>
      </c>
      <c r="C139" s="104">
        <v>7966.83</v>
      </c>
      <c r="D139" s="16">
        <v>41388</v>
      </c>
      <c r="E139" s="16" t="s">
        <v>355</v>
      </c>
      <c r="F139" s="110" t="s">
        <v>296</v>
      </c>
      <c r="G139" s="78" t="s">
        <v>356</v>
      </c>
      <c r="H139" s="98"/>
    </row>
    <row r="140" spans="1:8" x14ac:dyDescent="0.25">
      <c r="A140" s="99">
        <f t="shared" si="0"/>
        <v>50</v>
      </c>
      <c r="B140" s="125" t="s">
        <v>354</v>
      </c>
      <c r="C140" s="104">
        <v>570723.44999999995</v>
      </c>
      <c r="D140" s="16">
        <v>41388</v>
      </c>
      <c r="E140" s="16" t="s">
        <v>357</v>
      </c>
      <c r="F140" s="114"/>
      <c r="G140" s="129"/>
      <c r="H140" s="98"/>
    </row>
    <row r="141" spans="1:8" ht="19.5" x14ac:dyDescent="0.25">
      <c r="A141" s="99">
        <f t="shared" si="0"/>
        <v>51</v>
      </c>
      <c r="B141" s="125" t="s">
        <v>358</v>
      </c>
      <c r="C141" s="104">
        <v>1974020.7400000002</v>
      </c>
      <c r="D141" s="16">
        <v>41388</v>
      </c>
      <c r="E141" s="16" t="s">
        <v>359</v>
      </c>
      <c r="F141" s="105" t="s">
        <v>360</v>
      </c>
      <c r="G141" s="72" t="s">
        <v>361</v>
      </c>
      <c r="H141" s="98"/>
    </row>
    <row r="142" spans="1:8" ht="29.25" x14ac:dyDescent="0.25">
      <c r="A142" s="99">
        <f t="shared" si="0"/>
        <v>52</v>
      </c>
      <c r="B142" s="125" t="s">
        <v>358</v>
      </c>
      <c r="C142" s="104">
        <v>2258695.0700000003</v>
      </c>
      <c r="D142" s="16">
        <v>41354</v>
      </c>
      <c r="E142" s="16" t="s">
        <v>362</v>
      </c>
      <c r="F142" s="105" t="s">
        <v>363</v>
      </c>
      <c r="G142" s="78" t="s">
        <v>361</v>
      </c>
      <c r="H142" s="98"/>
    </row>
    <row r="143" spans="1:8" x14ac:dyDescent="0.25">
      <c r="A143" s="99">
        <f t="shared" si="0"/>
        <v>53</v>
      </c>
      <c r="B143" s="13" t="s">
        <v>358</v>
      </c>
      <c r="C143" s="104">
        <v>11302.79</v>
      </c>
      <c r="D143" s="16">
        <v>41388</v>
      </c>
      <c r="E143" s="16" t="s">
        <v>364</v>
      </c>
      <c r="F143" s="105" t="s">
        <v>365</v>
      </c>
      <c r="G143" s="129"/>
      <c r="H143" s="98"/>
    </row>
    <row r="144" spans="1:8" ht="19.5" x14ac:dyDescent="0.25">
      <c r="A144" s="99">
        <f t="shared" si="0"/>
        <v>54</v>
      </c>
      <c r="B144" s="52" t="s">
        <v>366</v>
      </c>
      <c r="C144" s="108">
        <v>40218.160000000003</v>
      </c>
      <c r="D144" s="29">
        <v>41388</v>
      </c>
      <c r="E144" s="29" t="s">
        <v>367</v>
      </c>
      <c r="F144" s="102" t="s">
        <v>368</v>
      </c>
      <c r="G144" s="31" t="s">
        <v>319</v>
      </c>
      <c r="H144" s="121"/>
    </row>
    <row r="145" spans="1:8" x14ac:dyDescent="0.25">
      <c r="A145" s="99">
        <f t="shared" si="0"/>
        <v>55</v>
      </c>
      <c r="B145" s="52" t="s">
        <v>366</v>
      </c>
      <c r="C145" s="101">
        <v>118587.39</v>
      </c>
      <c r="D145" s="29">
        <v>41542</v>
      </c>
      <c r="E145" s="130" t="s">
        <v>369</v>
      </c>
      <c r="F145" s="102" t="s">
        <v>370</v>
      </c>
      <c r="G145" s="31" t="s">
        <v>74</v>
      </c>
      <c r="H145" s="121"/>
    </row>
    <row r="146" spans="1:8" x14ac:dyDescent="0.25">
      <c r="A146" s="99">
        <f t="shared" si="0"/>
        <v>56</v>
      </c>
      <c r="B146" s="52" t="s">
        <v>366</v>
      </c>
      <c r="C146" s="101">
        <v>4483932.42</v>
      </c>
      <c r="D146" s="29">
        <v>41542</v>
      </c>
      <c r="E146" s="130" t="s">
        <v>371</v>
      </c>
      <c r="F146" s="102" t="s">
        <v>372</v>
      </c>
      <c r="G146" s="31" t="s">
        <v>74</v>
      </c>
      <c r="H146" s="121"/>
    </row>
    <row r="147" spans="1:8" x14ac:dyDescent="0.25">
      <c r="A147" s="99">
        <f t="shared" si="0"/>
        <v>57</v>
      </c>
      <c r="B147" s="117" t="s">
        <v>366</v>
      </c>
      <c r="C147" s="108">
        <v>2375280.84</v>
      </c>
      <c r="D147" s="29">
        <v>41354</v>
      </c>
      <c r="E147" s="29" t="s">
        <v>373</v>
      </c>
      <c r="F147" s="102" t="s">
        <v>374</v>
      </c>
      <c r="G147" s="31" t="s">
        <v>74</v>
      </c>
      <c r="H147" s="121"/>
    </row>
    <row r="148" spans="1:8" x14ac:dyDescent="0.25">
      <c r="A148" s="99">
        <f t="shared" si="0"/>
        <v>58</v>
      </c>
      <c r="B148" s="52" t="s">
        <v>366</v>
      </c>
      <c r="C148" s="108">
        <v>2992073.14</v>
      </c>
      <c r="D148" s="29">
        <v>41388</v>
      </c>
      <c r="E148" s="29" t="s">
        <v>375</v>
      </c>
      <c r="F148" s="102" t="s">
        <v>376</v>
      </c>
      <c r="G148" s="31" t="s">
        <v>74</v>
      </c>
      <c r="H148" s="121"/>
    </row>
    <row r="149" spans="1:8" x14ac:dyDescent="0.25">
      <c r="A149" s="99">
        <f t="shared" si="0"/>
        <v>59</v>
      </c>
      <c r="B149" s="96" t="s">
        <v>377</v>
      </c>
      <c r="C149" s="106">
        <v>16536.21</v>
      </c>
      <c r="D149" s="16">
        <v>41470</v>
      </c>
      <c r="E149" s="16" t="s">
        <v>378</v>
      </c>
      <c r="F149" s="110" t="s">
        <v>379</v>
      </c>
      <c r="G149" s="78" t="s">
        <v>380</v>
      </c>
      <c r="H149" s="98"/>
    </row>
    <row r="150" spans="1:8" x14ac:dyDescent="0.25">
      <c r="A150" s="99">
        <f t="shared" si="0"/>
        <v>60</v>
      </c>
      <c r="B150" s="96" t="s">
        <v>377</v>
      </c>
      <c r="C150" s="106">
        <v>3118169.33</v>
      </c>
      <c r="D150" s="16">
        <v>41470</v>
      </c>
      <c r="E150" s="16" t="s">
        <v>381</v>
      </c>
      <c r="F150" s="114"/>
      <c r="G150" s="129"/>
      <c r="H150" s="98"/>
    </row>
    <row r="151" spans="1:8" ht="19.5" x14ac:dyDescent="0.25">
      <c r="A151" s="99">
        <f t="shared" si="0"/>
        <v>61</v>
      </c>
      <c r="B151" s="96" t="s">
        <v>382</v>
      </c>
      <c r="C151" s="106">
        <v>4622.8599999999997</v>
      </c>
      <c r="D151" s="16">
        <v>41470</v>
      </c>
      <c r="E151" s="16" t="s">
        <v>383</v>
      </c>
      <c r="F151" s="105" t="s">
        <v>384</v>
      </c>
      <c r="G151" s="61" t="s">
        <v>325</v>
      </c>
      <c r="H151" s="98"/>
    </row>
    <row r="152" spans="1:8" ht="19.5" x14ac:dyDescent="0.25">
      <c r="A152" s="99">
        <f t="shared" si="0"/>
        <v>62</v>
      </c>
      <c r="B152" s="96" t="s">
        <v>382</v>
      </c>
      <c r="C152" s="106">
        <v>182987.13999999998</v>
      </c>
      <c r="D152" s="16">
        <v>41470</v>
      </c>
      <c r="E152" s="16" t="s">
        <v>385</v>
      </c>
      <c r="F152" s="105" t="s">
        <v>386</v>
      </c>
      <c r="G152" s="62"/>
      <c r="H152" s="98"/>
    </row>
    <row r="153" spans="1:8" ht="19.5" x14ac:dyDescent="0.25">
      <c r="A153" s="99">
        <f t="shared" si="0"/>
        <v>63</v>
      </c>
      <c r="B153" s="96" t="s">
        <v>387</v>
      </c>
      <c r="C153" s="106">
        <v>1445.23</v>
      </c>
      <c r="D153" s="16">
        <v>41603</v>
      </c>
      <c r="E153" s="104" t="s">
        <v>388</v>
      </c>
      <c r="F153" s="105" t="s">
        <v>389</v>
      </c>
      <c r="G153" s="14" t="s">
        <v>390</v>
      </c>
      <c r="H153" s="98"/>
    </row>
    <row r="154" spans="1:8" ht="19.5" x14ac:dyDescent="0.25">
      <c r="A154" s="99">
        <f t="shared" si="0"/>
        <v>64</v>
      </c>
      <c r="B154" s="96" t="s">
        <v>387</v>
      </c>
      <c r="C154" s="106">
        <v>88602.209999999992</v>
      </c>
      <c r="D154" s="16">
        <v>41603</v>
      </c>
      <c r="E154" s="104" t="s">
        <v>391</v>
      </c>
      <c r="F154" s="105" t="s">
        <v>392</v>
      </c>
      <c r="G154" s="14" t="s">
        <v>390</v>
      </c>
      <c r="H154" s="98"/>
    </row>
    <row r="155" spans="1:8" x14ac:dyDescent="0.25">
      <c r="A155" s="99">
        <f t="shared" si="0"/>
        <v>65</v>
      </c>
      <c r="B155" s="96" t="s">
        <v>393</v>
      </c>
      <c r="C155" s="124">
        <f>36067.65-24182.46</f>
        <v>11885.190000000002</v>
      </c>
      <c r="D155" s="16">
        <v>41603</v>
      </c>
      <c r="E155" s="104" t="s">
        <v>394</v>
      </c>
      <c r="F155" s="110" t="s">
        <v>395</v>
      </c>
      <c r="G155" s="61" t="s">
        <v>396</v>
      </c>
      <c r="H155" s="98"/>
    </row>
    <row r="156" spans="1:8" x14ac:dyDescent="0.25">
      <c r="A156" s="99">
        <f t="shared" ref="A156:A161" si="1">A155+1</f>
        <v>66</v>
      </c>
      <c r="B156" s="96" t="s">
        <v>393</v>
      </c>
      <c r="C156" s="124">
        <f>686778.9-316528.19</f>
        <v>370250.71</v>
      </c>
      <c r="D156" s="16">
        <v>41603</v>
      </c>
      <c r="E156" s="104" t="s">
        <v>397</v>
      </c>
      <c r="F156" s="114"/>
      <c r="G156" s="56"/>
      <c r="H156" s="98"/>
    </row>
    <row r="157" spans="1:8" ht="19.5" x14ac:dyDescent="0.25">
      <c r="A157" s="99">
        <f t="shared" si="1"/>
        <v>67</v>
      </c>
      <c r="B157" s="117" t="s">
        <v>398</v>
      </c>
      <c r="C157" s="131">
        <v>279.29000000000002</v>
      </c>
      <c r="D157" s="132">
        <v>41632</v>
      </c>
      <c r="E157" s="108" t="s">
        <v>399</v>
      </c>
      <c r="F157" s="31" t="s">
        <v>400</v>
      </c>
      <c r="G157" s="37" t="s">
        <v>319</v>
      </c>
      <c r="H157" s="121"/>
    </row>
    <row r="158" spans="1:8" ht="48.75" x14ac:dyDescent="0.25">
      <c r="A158" s="99">
        <f t="shared" si="1"/>
        <v>68</v>
      </c>
      <c r="B158" s="96" t="s">
        <v>401</v>
      </c>
      <c r="C158" s="124">
        <v>568930.87</v>
      </c>
      <c r="D158" s="16">
        <v>41684</v>
      </c>
      <c r="E158" s="104" t="s">
        <v>402</v>
      </c>
      <c r="F158" s="14" t="s">
        <v>403</v>
      </c>
      <c r="G158" s="14" t="s">
        <v>404</v>
      </c>
      <c r="H158" s="98"/>
    </row>
    <row r="159" spans="1:8" ht="29.25" x14ac:dyDescent="0.25">
      <c r="A159" s="99">
        <f t="shared" si="1"/>
        <v>69</v>
      </c>
      <c r="B159" s="96" t="s">
        <v>405</v>
      </c>
      <c r="C159" s="124">
        <v>2070.2999999999997</v>
      </c>
      <c r="D159" s="16">
        <v>41684</v>
      </c>
      <c r="E159" s="104" t="s">
        <v>406</v>
      </c>
      <c r="F159" s="37" t="s">
        <v>132</v>
      </c>
      <c r="G159" s="14" t="s">
        <v>407</v>
      </c>
      <c r="H159" s="98"/>
    </row>
    <row r="160" spans="1:8" ht="39" x14ac:dyDescent="0.25">
      <c r="A160" s="99">
        <f t="shared" si="1"/>
        <v>70</v>
      </c>
      <c r="B160" s="117" t="s">
        <v>408</v>
      </c>
      <c r="C160" s="131">
        <v>20445.64</v>
      </c>
      <c r="D160" s="132">
        <v>41684</v>
      </c>
      <c r="E160" s="108" t="s">
        <v>409</v>
      </c>
      <c r="F160" s="31" t="s">
        <v>132</v>
      </c>
      <c r="G160" s="14" t="s">
        <v>410</v>
      </c>
      <c r="H160" s="98"/>
    </row>
    <row r="161" spans="1:8" ht="48.75" x14ac:dyDescent="0.25">
      <c r="A161" s="99">
        <f t="shared" si="1"/>
        <v>71</v>
      </c>
      <c r="B161" s="96" t="s">
        <v>411</v>
      </c>
      <c r="C161" s="124">
        <v>52576.43</v>
      </c>
      <c r="D161" s="16">
        <v>41684</v>
      </c>
      <c r="E161" s="104" t="s">
        <v>412</v>
      </c>
      <c r="F161" s="14" t="s">
        <v>403</v>
      </c>
      <c r="G161" s="14" t="s">
        <v>413</v>
      </c>
      <c r="H161" s="98"/>
    </row>
    <row r="162" spans="1:8" x14ac:dyDescent="0.25">
      <c r="A162" s="85"/>
      <c r="B162" s="86" t="s">
        <v>246</v>
      </c>
      <c r="C162" s="87">
        <f>SUM(C91:C161)</f>
        <v>33064605.210000001</v>
      </c>
      <c r="D162" s="88"/>
      <c r="E162" s="88"/>
      <c r="F162" s="102"/>
      <c r="G162" s="133"/>
      <c r="H162" s="121"/>
    </row>
    <row r="163" spans="1:8" x14ac:dyDescent="0.25">
      <c r="A163" s="134" t="s">
        <v>414</v>
      </c>
      <c r="B163" s="135"/>
      <c r="C163" s="135"/>
      <c r="D163" s="135"/>
      <c r="E163" s="135"/>
      <c r="F163" s="135"/>
      <c r="G163" s="135"/>
      <c r="H163" s="136"/>
    </row>
    <row r="164" spans="1:8" ht="18" x14ac:dyDescent="0.25">
      <c r="A164" s="5" t="s">
        <v>2</v>
      </c>
      <c r="B164" s="5" t="s">
        <v>3</v>
      </c>
      <c r="C164" s="137" t="s">
        <v>4</v>
      </c>
      <c r="D164" s="94" t="s">
        <v>5</v>
      </c>
      <c r="E164" s="94" t="s">
        <v>6</v>
      </c>
      <c r="F164" s="94" t="s">
        <v>7</v>
      </c>
      <c r="G164" s="94" t="s">
        <v>8</v>
      </c>
      <c r="H164" s="11" t="s">
        <v>9</v>
      </c>
    </row>
    <row r="165" spans="1:8" ht="39" x14ac:dyDescent="0.25">
      <c r="A165" s="138">
        <v>1</v>
      </c>
      <c r="B165" s="96" t="s">
        <v>316</v>
      </c>
      <c r="C165" s="139" t="s">
        <v>35</v>
      </c>
      <c r="D165" s="15" t="s">
        <v>415</v>
      </c>
      <c r="E165" s="16" t="s">
        <v>416</v>
      </c>
      <c r="F165" s="140">
        <v>1993664.4</v>
      </c>
      <c r="G165" s="141" t="s">
        <v>417</v>
      </c>
      <c r="H165" s="14" t="s">
        <v>418</v>
      </c>
    </row>
    <row r="166" spans="1:8" ht="39" x14ac:dyDescent="0.25">
      <c r="A166" s="138">
        <v>2</v>
      </c>
      <c r="B166" s="96" t="s">
        <v>316</v>
      </c>
      <c r="C166" s="139" t="s">
        <v>419</v>
      </c>
      <c r="D166" s="15" t="s">
        <v>420</v>
      </c>
      <c r="E166" s="16" t="s">
        <v>421</v>
      </c>
      <c r="F166" s="140">
        <v>4385356.95</v>
      </c>
      <c r="G166" s="141" t="s">
        <v>422</v>
      </c>
      <c r="H166" s="41" t="s">
        <v>423</v>
      </c>
    </row>
    <row r="167" spans="1:8" ht="39" x14ac:dyDescent="0.25">
      <c r="A167" s="138">
        <f t="shared" ref="A167:A181" si="2">A166+1</f>
        <v>3</v>
      </c>
      <c r="B167" s="96" t="s">
        <v>316</v>
      </c>
      <c r="C167" s="139" t="s">
        <v>424</v>
      </c>
      <c r="D167" s="15" t="s">
        <v>425</v>
      </c>
      <c r="E167" s="16" t="s">
        <v>421</v>
      </c>
      <c r="F167" s="140">
        <v>5751640.7000000002</v>
      </c>
      <c r="G167" s="141" t="s">
        <v>426</v>
      </c>
      <c r="H167" s="41" t="s">
        <v>423</v>
      </c>
    </row>
    <row r="168" spans="1:8" ht="39" x14ac:dyDescent="0.25">
      <c r="A168" s="138">
        <f t="shared" si="2"/>
        <v>4</v>
      </c>
      <c r="B168" s="96" t="s">
        <v>316</v>
      </c>
      <c r="C168" s="139" t="s">
        <v>419</v>
      </c>
      <c r="D168" s="15" t="s">
        <v>427</v>
      </c>
      <c r="E168" s="16" t="s">
        <v>428</v>
      </c>
      <c r="F168" s="140">
        <v>8184444</v>
      </c>
      <c r="G168" s="141" t="s">
        <v>422</v>
      </c>
      <c r="H168" s="41" t="s">
        <v>423</v>
      </c>
    </row>
    <row r="169" spans="1:8" ht="39" x14ac:dyDescent="0.25">
      <c r="A169" s="138">
        <f t="shared" si="2"/>
        <v>5</v>
      </c>
      <c r="B169" s="96" t="s">
        <v>316</v>
      </c>
      <c r="C169" s="139" t="s">
        <v>419</v>
      </c>
      <c r="D169" s="15" t="s">
        <v>429</v>
      </c>
      <c r="E169" s="16" t="s">
        <v>428</v>
      </c>
      <c r="F169" s="140">
        <v>3171700.9</v>
      </c>
      <c r="G169" s="141" t="s">
        <v>422</v>
      </c>
      <c r="H169" s="41" t="s">
        <v>423</v>
      </c>
    </row>
    <row r="170" spans="1:8" ht="39" x14ac:dyDescent="0.25">
      <c r="A170" s="138">
        <f t="shared" si="2"/>
        <v>6</v>
      </c>
      <c r="B170" s="96" t="s">
        <v>430</v>
      </c>
      <c r="C170" s="139" t="s">
        <v>431</v>
      </c>
      <c r="D170" s="15" t="s">
        <v>432</v>
      </c>
      <c r="E170" s="16" t="s">
        <v>416</v>
      </c>
      <c r="F170" s="140">
        <v>2559664.0499999998</v>
      </c>
      <c r="G170" s="141" t="s">
        <v>433</v>
      </c>
      <c r="H170" s="51" t="s">
        <v>434</v>
      </c>
    </row>
    <row r="171" spans="1:8" ht="39" x14ac:dyDescent="0.25">
      <c r="A171" s="142">
        <f t="shared" si="2"/>
        <v>7</v>
      </c>
      <c r="B171" s="117" t="s">
        <v>430</v>
      </c>
      <c r="C171" s="143" t="s">
        <v>435</v>
      </c>
      <c r="D171" s="28" t="s">
        <v>436</v>
      </c>
      <c r="E171" s="29" t="s">
        <v>437</v>
      </c>
      <c r="F171" s="144">
        <v>1979618.74</v>
      </c>
      <c r="G171" s="90" t="s">
        <v>438</v>
      </c>
      <c r="H171" s="145" t="s">
        <v>271</v>
      </c>
    </row>
    <row r="172" spans="1:8" ht="19.5" x14ac:dyDescent="0.25">
      <c r="A172" s="138">
        <f t="shared" si="2"/>
        <v>8</v>
      </c>
      <c r="B172" s="96" t="s">
        <v>439</v>
      </c>
      <c r="C172" s="139" t="s">
        <v>440</v>
      </c>
      <c r="D172" s="15" t="s">
        <v>441</v>
      </c>
      <c r="E172" s="16">
        <v>41759</v>
      </c>
      <c r="F172" s="140">
        <v>1607291.59</v>
      </c>
      <c r="G172" s="141" t="s">
        <v>28</v>
      </c>
      <c r="H172" s="146" t="s">
        <v>442</v>
      </c>
    </row>
    <row r="173" spans="1:8" ht="39" x14ac:dyDescent="0.25">
      <c r="A173" s="138">
        <f t="shared" si="2"/>
        <v>9</v>
      </c>
      <c r="B173" s="96" t="s">
        <v>443</v>
      </c>
      <c r="C173" s="139" t="s">
        <v>444</v>
      </c>
      <c r="D173" s="15" t="s">
        <v>445</v>
      </c>
      <c r="E173" s="16" t="s">
        <v>416</v>
      </c>
      <c r="F173" s="140">
        <v>255.26</v>
      </c>
      <c r="G173" s="141" t="s">
        <v>446</v>
      </c>
      <c r="H173" s="41" t="s">
        <v>447</v>
      </c>
    </row>
    <row r="174" spans="1:8" ht="39" x14ac:dyDescent="0.25">
      <c r="A174" s="138">
        <f t="shared" si="2"/>
        <v>10</v>
      </c>
      <c r="B174" s="96" t="s">
        <v>254</v>
      </c>
      <c r="C174" s="139" t="s">
        <v>211</v>
      </c>
      <c r="D174" s="15" t="s">
        <v>448</v>
      </c>
      <c r="E174" s="16" t="s">
        <v>416</v>
      </c>
      <c r="F174" s="140">
        <v>5388818.4100000001</v>
      </c>
      <c r="G174" s="141" t="s">
        <v>449</v>
      </c>
      <c r="H174" s="41" t="s">
        <v>423</v>
      </c>
    </row>
    <row r="175" spans="1:8" ht="39" x14ac:dyDescent="0.25">
      <c r="A175" s="138">
        <f t="shared" si="2"/>
        <v>11</v>
      </c>
      <c r="B175" s="96" t="s">
        <v>254</v>
      </c>
      <c r="C175" s="139" t="s">
        <v>206</v>
      </c>
      <c r="D175" s="15" t="s">
        <v>450</v>
      </c>
      <c r="E175" s="16" t="s">
        <v>416</v>
      </c>
      <c r="F175" s="140">
        <v>2076785.84</v>
      </c>
      <c r="G175" s="141" t="s">
        <v>451</v>
      </c>
      <c r="H175" s="41" t="s">
        <v>423</v>
      </c>
    </row>
    <row r="176" spans="1:8" ht="39" x14ac:dyDescent="0.25">
      <c r="A176" s="142">
        <f t="shared" si="2"/>
        <v>12</v>
      </c>
      <c r="B176" s="117" t="s">
        <v>254</v>
      </c>
      <c r="C176" s="143" t="s">
        <v>452</v>
      </c>
      <c r="D176" s="28" t="s">
        <v>453</v>
      </c>
      <c r="E176" s="29" t="s">
        <v>421</v>
      </c>
      <c r="F176" s="144">
        <v>1862471.1</v>
      </c>
      <c r="G176" s="90" t="s">
        <v>454</v>
      </c>
      <c r="H176" s="145" t="s">
        <v>455</v>
      </c>
    </row>
    <row r="177" spans="1:8" ht="39" x14ac:dyDescent="0.25">
      <c r="A177" s="142">
        <f t="shared" si="2"/>
        <v>13</v>
      </c>
      <c r="B177" s="117" t="s">
        <v>254</v>
      </c>
      <c r="C177" s="143" t="s">
        <v>456</v>
      </c>
      <c r="D177" s="28" t="s">
        <v>457</v>
      </c>
      <c r="E177" s="29">
        <v>41759</v>
      </c>
      <c r="F177" s="144">
        <v>6307297.8700000001</v>
      </c>
      <c r="G177" s="147" t="s">
        <v>28</v>
      </c>
      <c r="H177" s="145" t="s">
        <v>458</v>
      </c>
    </row>
    <row r="178" spans="1:8" ht="39" x14ac:dyDescent="0.25">
      <c r="A178" s="138">
        <f t="shared" si="2"/>
        <v>14</v>
      </c>
      <c r="B178" s="96" t="s">
        <v>459</v>
      </c>
      <c r="C178" s="139" t="s">
        <v>460</v>
      </c>
      <c r="D178" s="15" t="s">
        <v>461</v>
      </c>
      <c r="E178" s="16" t="s">
        <v>421</v>
      </c>
      <c r="F178" s="140">
        <v>2870133.06</v>
      </c>
      <c r="G178" s="141" t="s">
        <v>462</v>
      </c>
      <c r="H178" s="41" t="s">
        <v>423</v>
      </c>
    </row>
    <row r="179" spans="1:8" ht="39" x14ac:dyDescent="0.25">
      <c r="A179" s="138">
        <f t="shared" si="2"/>
        <v>15</v>
      </c>
      <c r="B179" s="96" t="s">
        <v>322</v>
      </c>
      <c r="C179" s="139" t="s">
        <v>463</v>
      </c>
      <c r="D179" s="15" t="s">
        <v>464</v>
      </c>
      <c r="E179" s="16" t="s">
        <v>421</v>
      </c>
      <c r="F179" s="140">
        <v>1096383.6100000001</v>
      </c>
      <c r="G179" s="141" t="s">
        <v>465</v>
      </c>
      <c r="H179" s="41" t="s">
        <v>423</v>
      </c>
    </row>
    <row r="180" spans="1:8" ht="39" x14ac:dyDescent="0.25">
      <c r="A180" s="138">
        <f t="shared" si="2"/>
        <v>16</v>
      </c>
      <c r="B180" s="96" t="s">
        <v>322</v>
      </c>
      <c r="C180" s="139" t="s">
        <v>463</v>
      </c>
      <c r="D180" s="15" t="s">
        <v>466</v>
      </c>
      <c r="E180" s="16" t="s">
        <v>421</v>
      </c>
      <c r="F180" s="140">
        <v>368948.29</v>
      </c>
      <c r="G180" s="141" t="s">
        <v>465</v>
      </c>
      <c r="H180" s="41" t="s">
        <v>423</v>
      </c>
    </row>
    <row r="181" spans="1:8" ht="39" x14ac:dyDescent="0.25">
      <c r="A181" s="138">
        <f t="shared" si="2"/>
        <v>17</v>
      </c>
      <c r="B181" s="96" t="s">
        <v>322</v>
      </c>
      <c r="C181" s="139" t="s">
        <v>467</v>
      </c>
      <c r="D181" s="15" t="s">
        <v>468</v>
      </c>
      <c r="E181" s="16" t="s">
        <v>437</v>
      </c>
      <c r="F181" s="140">
        <v>808683.8</v>
      </c>
      <c r="G181" s="141" t="s">
        <v>469</v>
      </c>
      <c r="H181" s="41" t="s">
        <v>423</v>
      </c>
    </row>
    <row r="182" spans="1:8" x14ac:dyDescent="0.25">
      <c r="A182" s="85"/>
      <c r="B182" s="86" t="s">
        <v>246</v>
      </c>
      <c r="C182" s="148"/>
      <c r="D182" s="88"/>
      <c r="E182" s="33"/>
      <c r="F182" s="89">
        <f>SUM(F165:F181)</f>
        <v>50413158.57</v>
      </c>
      <c r="G182" s="149"/>
      <c r="H182" s="133"/>
    </row>
    <row r="183" spans="1:8" x14ac:dyDescent="0.25">
      <c r="A183" s="3"/>
      <c r="B183" s="150" t="s">
        <v>470</v>
      </c>
      <c r="C183" s="150"/>
      <c r="D183" s="150"/>
      <c r="E183" s="150"/>
      <c r="F183" s="150"/>
      <c r="G183" s="150"/>
      <c r="H183" s="150"/>
    </row>
    <row r="184" spans="1:8" ht="18" x14ac:dyDescent="0.25">
      <c r="A184" s="151" t="s">
        <v>2</v>
      </c>
      <c r="B184" s="152" t="s">
        <v>3</v>
      </c>
      <c r="C184" s="153" t="s">
        <v>4</v>
      </c>
      <c r="D184" s="154" t="s">
        <v>5</v>
      </c>
      <c r="E184" s="154" t="s">
        <v>6</v>
      </c>
      <c r="F184" s="154" t="s">
        <v>7</v>
      </c>
      <c r="G184" s="155" t="s">
        <v>8</v>
      </c>
      <c r="H184" s="11" t="s">
        <v>9</v>
      </c>
    </row>
    <row r="185" spans="1:8" ht="68.25" x14ac:dyDescent="0.25">
      <c r="A185" s="156">
        <v>1</v>
      </c>
      <c r="B185" s="117" t="s">
        <v>302</v>
      </c>
      <c r="C185" s="117" t="s">
        <v>483</v>
      </c>
      <c r="D185" s="157" t="s">
        <v>484</v>
      </c>
      <c r="E185" s="157" t="s">
        <v>480</v>
      </c>
      <c r="F185" s="144">
        <v>224371.86</v>
      </c>
      <c r="G185" s="90" t="s">
        <v>485</v>
      </c>
      <c r="H185" s="159" t="s">
        <v>486</v>
      </c>
    </row>
    <row r="186" spans="1:8" ht="78" x14ac:dyDescent="0.25">
      <c r="A186" s="156">
        <v>2</v>
      </c>
      <c r="B186" s="117" t="s">
        <v>302</v>
      </c>
      <c r="C186" s="117" t="s">
        <v>483</v>
      </c>
      <c r="D186" s="157" t="s">
        <v>487</v>
      </c>
      <c r="E186" s="157" t="s">
        <v>473</v>
      </c>
      <c r="F186" s="144">
        <v>291695.96000000002</v>
      </c>
      <c r="G186" s="90" t="s">
        <v>488</v>
      </c>
      <c r="H186" s="161"/>
    </row>
    <row r="187" spans="1:8" ht="39" x14ac:dyDescent="0.25">
      <c r="A187" s="156">
        <f t="shared" ref="A186:A204" si="3">A186+1</f>
        <v>3</v>
      </c>
      <c r="B187" s="117" t="s">
        <v>302</v>
      </c>
      <c r="C187" s="117" t="s">
        <v>483</v>
      </c>
      <c r="D187" s="157" t="s">
        <v>489</v>
      </c>
      <c r="E187" s="157" t="s">
        <v>475</v>
      </c>
      <c r="F187" s="144">
        <v>135781.46</v>
      </c>
      <c r="G187" s="90" t="s">
        <v>490</v>
      </c>
      <c r="H187" s="161"/>
    </row>
    <row r="188" spans="1:8" ht="48.75" x14ac:dyDescent="0.25">
      <c r="A188" s="156">
        <f t="shared" si="3"/>
        <v>4</v>
      </c>
      <c r="B188" s="96" t="s">
        <v>302</v>
      </c>
      <c r="C188" s="117" t="s">
        <v>483</v>
      </c>
      <c r="D188" s="157" t="s">
        <v>491</v>
      </c>
      <c r="E188" s="157" t="s">
        <v>476</v>
      </c>
      <c r="F188" s="144">
        <v>358036.47</v>
      </c>
      <c r="G188" s="90" t="s">
        <v>492</v>
      </c>
      <c r="H188" s="161"/>
    </row>
    <row r="189" spans="1:8" ht="39" x14ac:dyDescent="0.25">
      <c r="A189" s="156">
        <f t="shared" si="3"/>
        <v>5</v>
      </c>
      <c r="B189" s="117" t="s">
        <v>302</v>
      </c>
      <c r="C189" s="117" t="s">
        <v>483</v>
      </c>
      <c r="D189" s="157" t="s">
        <v>493</v>
      </c>
      <c r="E189" s="157" t="s">
        <v>482</v>
      </c>
      <c r="F189" s="144">
        <v>392600.01</v>
      </c>
      <c r="G189" s="158" t="s">
        <v>490</v>
      </c>
      <c r="H189" s="161"/>
    </row>
    <row r="190" spans="1:8" ht="39" x14ac:dyDescent="0.25">
      <c r="A190" s="156">
        <f t="shared" si="3"/>
        <v>6</v>
      </c>
      <c r="B190" s="117" t="s">
        <v>302</v>
      </c>
      <c r="C190" s="117" t="s">
        <v>483</v>
      </c>
      <c r="D190" s="157" t="s">
        <v>494</v>
      </c>
      <c r="E190" s="157" t="s">
        <v>477</v>
      </c>
      <c r="F190" s="144">
        <v>445292.94</v>
      </c>
      <c r="G190" s="162"/>
      <c r="H190" s="161"/>
    </row>
    <row r="191" spans="1:8" ht="68.25" x14ac:dyDescent="0.25">
      <c r="A191" s="156">
        <f t="shared" si="3"/>
        <v>7</v>
      </c>
      <c r="B191" s="117" t="s">
        <v>302</v>
      </c>
      <c r="C191" s="117" t="s">
        <v>495</v>
      </c>
      <c r="D191" s="157" t="s">
        <v>496</v>
      </c>
      <c r="E191" s="157" t="s">
        <v>497</v>
      </c>
      <c r="F191" s="144">
        <v>323661.43</v>
      </c>
      <c r="G191" s="90" t="s">
        <v>498</v>
      </c>
      <c r="H191" s="161"/>
    </row>
    <row r="192" spans="1:8" ht="39" x14ac:dyDescent="0.25">
      <c r="A192" s="156">
        <f t="shared" si="3"/>
        <v>8</v>
      </c>
      <c r="B192" s="117" t="s">
        <v>302</v>
      </c>
      <c r="C192" s="117" t="s">
        <v>495</v>
      </c>
      <c r="D192" s="157" t="s">
        <v>478</v>
      </c>
      <c r="E192" s="157" t="s">
        <v>499</v>
      </c>
      <c r="F192" s="144">
        <v>341225.15</v>
      </c>
      <c r="G192" s="90" t="s">
        <v>500</v>
      </c>
      <c r="H192" s="161"/>
    </row>
    <row r="193" spans="1:8" ht="39" x14ac:dyDescent="0.25">
      <c r="A193" s="156">
        <f t="shared" si="3"/>
        <v>9</v>
      </c>
      <c r="B193" s="117" t="s">
        <v>302</v>
      </c>
      <c r="C193" s="117" t="s">
        <v>495</v>
      </c>
      <c r="D193" s="157" t="s">
        <v>471</v>
      </c>
      <c r="E193" s="157" t="s">
        <v>501</v>
      </c>
      <c r="F193" s="144">
        <v>319200.87</v>
      </c>
      <c r="G193" s="158" t="s">
        <v>502</v>
      </c>
      <c r="H193" s="161"/>
    </row>
    <row r="194" spans="1:8" ht="39" x14ac:dyDescent="0.25">
      <c r="A194" s="156">
        <f t="shared" si="3"/>
        <v>10</v>
      </c>
      <c r="B194" s="117" t="s">
        <v>302</v>
      </c>
      <c r="C194" s="117" t="s">
        <v>495</v>
      </c>
      <c r="D194" s="157" t="s">
        <v>503</v>
      </c>
      <c r="E194" s="157" t="s">
        <v>504</v>
      </c>
      <c r="F194" s="144">
        <v>251889.27</v>
      </c>
      <c r="G194" s="160"/>
      <c r="H194" s="161"/>
    </row>
    <row r="195" spans="1:8" ht="39" x14ac:dyDescent="0.25">
      <c r="A195" s="156">
        <f t="shared" si="3"/>
        <v>11</v>
      </c>
      <c r="B195" s="117" t="s">
        <v>302</v>
      </c>
      <c r="C195" s="117" t="s">
        <v>495</v>
      </c>
      <c r="D195" s="157" t="s">
        <v>505</v>
      </c>
      <c r="E195" s="157" t="s">
        <v>506</v>
      </c>
      <c r="F195" s="144">
        <v>281309.15999999997</v>
      </c>
      <c r="G195" s="160"/>
      <c r="H195" s="161"/>
    </row>
    <row r="196" spans="1:8" ht="39" x14ac:dyDescent="0.25">
      <c r="A196" s="156">
        <f t="shared" si="3"/>
        <v>12</v>
      </c>
      <c r="B196" s="117" t="s">
        <v>302</v>
      </c>
      <c r="C196" s="117" t="s">
        <v>495</v>
      </c>
      <c r="D196" s="157" t="s">
        <v>507</v>
      </c>
      <c r="E196" s="157" t="s">
        <v>508</v>
      </c>
      <c r="F196" s="144">
        <v>275747.84000000003</v>
      </c>
      <c r="G196" s="162"/>
      <c r="H196" s="161"/>
    </row>
    <row r="197" spans="1:8" ht="48.75" x14ac:dyDescent="0.25">
      <c r="A197" s="156">
        <f t="shared" si="3"/>
        <v>13</v>
      </c>
      <c r="B197" s="117" t="s">
        <v>302</v>
      </c>
      <c r="C197" s="117" t="s">
        <v>495</v>
      </c>
      <c r="D197" s="157" t="s">
        <v>509</v>
      </c>
      <c r="E197" s="157" t="s">
        <v>510</v>
      </c>
      <c r="F197" s="144">
        <v>265320.43</v>
      </c>
      <c r="G197" s="90" t="s">
        <v>511</v>
      </c>
      <c r="H197" s="161"/>
    </row>
    <row r="198" spans="1:8" ht="48.75" x14ac:dyDescent="0.25">
      <c r="A198" s="156">
        <f t="shared" si="3"/>
        <v>14</v>
      </c>
      <c r="B198" s="117" t="s">
        <v>302</v>
      </c>
      <c r="C198" s="117" t="s">
        <v>495</v>
      </c>
      <c r="D198" s="157" t="s">
        <v>474</v>
      </c>
      <c r="E198" s="157" t="s">
        <v>512</v>
      </c>
      <c r="F198" s="144">
        <v>107006.66</v>
      </c>
      <c r="G198" s="90" t="s">
        <v>513</v>
      </c>
      <c r="H198" s="161"/>
    </row>
    <row r="199" spans="1:8" ht="39" x14ac:dyDescent="0.25">
      <c r="A199" s="156">
        <f t="shared" si="3"/>
        <v>15</v>
      </c>
      <c r="B199" s="117" t="s">
        <v>302</v>
      </c>
      <c r="C199" s="117" t="s">
        <v>495</v>
      </c>
      <c r="D199" s="157" t="s">
        <v>491</v>
      </c>
      <c r="E199" s="157" t="s">
        <v>514</v>
      </c>
      <c r="F199" s="144">
        <v>100874.72</v>
      </c>
      <c r="G199" s="90" t="s">
        <v>515</v>
      </c>
      <c r="H199" s="161"/>
    </row>
    <row r="200" spans="1:8" ht="58.5" x14ac:dyDescent="0.25">
      <c r="A200" s="156">
        <f t="shared" si="3"/>
        <v>16</v>
      </c>
      <c r="B200" s="96" t="s">
        <v>302</v>
      </c>
      <c r="C200" s="117" t="s">
        <v>495</v>
      </c>
      <c r="D200" s="157" t="s">
        <v>516</v>
      </c>
      <c r="E200" s="157" t="s">
        <v>517</v>
      </c>
      <c r="F200" s="144">
        <v>126960.38</v>
      </c>
      <c r="G200" s="90" t="s">
        <v>518</v>
      </c>
      <c r="H200" s="163"/>
    </row>
    <row r="201" spans="1:8" ht="39" x14ac:dyDescent="0.25">
      <c r="A201" s="156">
        <f t="shared" si="3"/>
        <v>17</v>
      </c>
      <c r="B201" s="117" t="s">
        <v>254</v>
      </c>
      <c r="C201" s="117" t="s">
        <v>519</v>
      </c>
      <c r="D201" s="157" t="s">
        <v>520</v>
      </c>
      <c r="E201" s="157" t="s">
        <v>479</v>
      </c>
      <c r="F201" s="144">
        <v>2639.51</v>
      </c>
      <c r="G201" s="158" t="s">
        <v>521</v>
      </c>
      <c r="H201" s="55" t="s">
        <v>522</v>
      </c>
    </row>
    <row r="202" spans="1:8" ht="39" x14ac:dyDescent="0.25">
      <c r="A202" s="156">
        <f t="shared" si="3"/>
        <v>18</v>
      </c>
      <c r="B202" s="117" t="s">
        <v>254</v>
      </c>
      <c r="C202" s="117" t="s">
        <v>519</v>
      </c>
      <c r="D202" s="157" t="s">
        <v>523</v>
      </c>
      <c r="E202" s="157" t="s">
        <v>480</v>
      </c>
      <c r="F202" s="144">
        <v>12050.84</v>
      </c>
      <c r="G202" s="160"/>
      <c r="H202" s="164"/>
    </row>
    <row r="203" spans="1:8" ht="39" x14ac:dyDescent="0.25">
      <c r="A203" s="156">
        <f t="shared" si="3"/>
        <v>19</v>
      </c>
      <c r="B203" s="117" t="s">
        <v>254</v>
      </c>
      <c r="C203" s="117" t="s">
        <v>519</v>
      </c>
      <c r="D203" s="157" t="s">
        <v>524</v>
      </c>
      <c r="E203" s="157" t="s">
        <v>473</v>
      </c>
      <c r="F203" s="144">
        <v>10959.49</v>
      </c>
      <c r="G203" s="160"/>
      <c r="H203" s="164"/>
    </row>
    <row r="204" spans="1:8" ht="39" x14ac:dyDescent="0.25">
      <c r="A204" s="156">
        <f t="shared" si="3"/>
        <v>20</v>
      </c>
      <c r="B204" s="117" t="s">
        <v>254</v>
      </c>
      <c r="C204" s="117" t="s">
        <v>519</v>
      </c>
      <c r="D204" s="157" t="s">
        <v>525</v>
      </c>
      <c r="E204" s="157" t="s">
        <v>482</v>
      </c>
      <c r="F204" s="144">
        <v>23982.54</v>
      </c>
      <c r="G204" s="162"/>
      <c r="H204" s="165"/>
    </row>
    <row r="205" spans="1:8" x14ac:dyDescent="0.25">
      <c r="A205" s="85"/>
      <c r="B205" s="86" t="s">
        <v>246</v>
      </c>
      <c r="C205" s="87"/>
      <c r="D205" s="88"/>
      <c r="E205" s="88"/>
      <c r="F205" s="89">
        <f>SUM(F185:F204)</f>
        <v>4290606.99</v>
      </c>
      <c r="G205" s="90"/>
      <c r="H205" s="133"/>
    </row>
    <row r="206" spans="1:8" x14ac:dyDescent="0.25">
      <c r="A206" s="3"/>
      <c r="B206" s="166" t="s">
        <v>526</v>
      </c>
      <c r="C206" s="167"/>
      <c r="D206" s="167"/>
      <c r="E206" s="167"/>
      <c r="F206" s="167"/>
      <c r="G206" s="167"/>
      <c r="H206" s="168"/>
    </row>
    <row r="207" spans="1:8" ht="36" x14ac:dyDescent="0.25">
      <c r="A207" s="151" t="s">
        <v>2</v>
      </c>
      <c r="B207" s="5" t="s">
        <v>3</v>
      </c>
      <c r="C207" s="94" t="s">
        <v>249</v>
      </c>
      <c r="D207" s="94" t="s">
        <v>248</v>
      </c>
      <c r="E207" s="94"/>
      <c r="F207" s="94" t="s">
        <v>7</v>
      </c>
      <c r="G207" s="155" t="s">
        <v>8</v>
      </c>
      <c r="H207" s="11" t="s">
        <v>9</v>
      </c>
    </row>
    <row r="208" spans="1:8" ht="58.5" x14ac:dyDescent="0.25">
      <c r="A208" s="169">
        <v>1</v>
      </c>
      <c r="B208" s="170" t="s">
        <v>527</v>
      </c>
      <c r="C208" s="29" t="s">
        <v>528</v>
      </c>
      <c r="D208" s="29">
        <v>41229</v>
      </c>
      <c r="E208" s="29"/>
      <c r="F208" s="104">
        <v>575793.51</v>
      </c>
      <c r="G208" s="171" t="s">
        <v>529</v>
      </c>
      <c r="H208" s="88" t="s">
        <v>530</v>
      </c>
    </row>
    <row r="209" spans="1:8" ht="58.5" x14ac:dyDescent="0.25">
      <c r="A209" s="169">
        <f>A208+1</f>
        <v>2</v>
      </c>
      <c r="B209" s="170" t="s">
        <v>527</v>
      </c>
      <c r="C209" s="29" t="s">
        <v>531</v>
      </c>
      <c r="D209" s="29">
        <v>41229</v>
      </c>
      <c r="E209" s="29"/>
      <c r="F209" s="104">
        <v>35135.82</v>
      </c>
      <c r="G209" s="171" t="s">
        <v>532</v>
      </c>
      <c r="H209" s="88" t="s">
        <v>533</v>
      </c>
    </row>
    <row r="210" spans="1:8" ht="58.5" x14ac:dyDescent="0.25">
      <c r="A210" s="169">
        <f t="shared" ref="A210:A235" si="4">A209+1</f>
        <v>3</v>
      </c>
      <c r="B210" s="170" t="s">
        <v>527</v>
      </c>
      <c r="C210" s="29" t="s">
        <v>534</v>
      </c>
      <c r="D210" s="29">
        <v>41136</v>
      </c>
      <c r="E210" s="29"/>
      <c r="F210" s="104">
        <v>3211959.42</v>
      </c>
      <c r="G210" s="172" t="s">
        <v>535</v>
      </c>
      <c r="H210" s="88" t="s">
        <v>536</v>
      </c>
    </row>
    <row r="211" spans="1:8" ht="58.5" x14ac:dyDescent="0.25">
      <c r="A211" s="169">
        <f t="shared" si="4"/>
        <v>4</v>
      </c>
      <c r="B211" s="170" t="s">
        <v>527</v>
      </c>
      <c r="C211" s="29" t="s">
        <v>537</v>
      </c>
      <c r="D211" s="29">
        <v>41354</v>
      </c>
      <c r="E211" s="29"/>
      <c r="F211" s="104">
        <v>3232549.8900000006</v>
      </c>
      <c r="G211" s="172" t="s">
        <v>538</v>
      </c>
      <c r="H211" s="88" t="s">
        <v>539</v>
      </c>
    </row>
    <row r="212" spans="1:8" ht="58.5" x14ac:dyDescent="0.25">
      <c r="A212" s="169">
        <f t="shared" si="4"/>
        <v>5</v>
      </c>
      <c r="B212" s="170" t="s">
        <v>527</v>
      </c>
      <c r="C212" s="173" t="s">
        <v>540</v>
      </c>
      <c r="D212" s="29">
        <v>41354</v>
      </c>
      <c r="E212" s="29"/>
      <c r="F212" s="104">
        <v>12309.07</v>
      </c>
      <c r="G212" s="172" t="s">
        <v>541</v>
      </c>
      <c r="H212" s="88" t="s">
        <v>542</v>
      </c>
    </row>
    <row r="213" spans="1:8" ht="48.75" x14ac:dyDescent="0.25">
      <c r="A213" s="169">
        <f t="shared" si="4"/>
        <v>6</v>
      </c>
      <c r="B213" s="170" t="s">
        <v>527</v>
      </c>
      <c r="C213" s="29" t="s">
        <v>543</v>
      </c>
      <c r="D213" s="29">
        <v>41388</v>
      </c>
      <c r="E213" s="29"/>
      <c r="F213" s="104">
        <v>1585991.16</v>
      </c>
      <c r="G213" s="102" t="s">
        <v>544</v>
      </c>
      <c r="H213" s="88" t="s">
        <v>545</v>
      </c>
    </row>
    <row r="214" spans="1:8" ht="48.75" x14ac:dyDescent="0.25">
      <c r="A214" s="169">
        <f t="shared" si="4"/>
        <v>7</v>
      </c>
      <c r="B214" s="170" t="s">
        <v>527</v>
      </c>
      <c r="C214" s="29" t="s">
        <v>546</v>
      </c>
      <c r="D214" s="29">
        <v>41470</v>
      </c>
      <c r="E214" s="29"/>
      <c r="F214" s="106">
        <v>4484.6400000000003</v>
      </c>
      <c r="G214" s="102" t="s">
        <v>544</v>
      </c>
      <c r="H214" s="88" t="s">
        <v>547</v>
      </c>
    </row>
    <row r="215" spans="1:8" ht="48.75" x14ac:dyDescent="0.25">
      <c r="A215" s="169">
        <f t="shared" si="4"/>
        <v>8</v>
      </c>
      <c r="B215" s="96" t="s">
        <v>548</v>
      </c>
      <c r="C215" s="29" t="s">
        <v>549</v>
      </c>
      <c r="D215" s="29">
        <v>41354</v>
      </c>
      <c r="E215" s="29"/>
      <c r="F215" s="104">
        <v>639999.72</v>
      </c>
      <c r="G215" s="172" t="s">
        <v>550</v>
      </c>
      <c r="H215" s="174" t="s">
        <v>551</v>
      </c>
    </row>
    <row r="216" spans="1:8" ht="39.75" x14ac:dyDescent="0.25">
      <c r="A216" s="169">
        <f t="shared" si="4"/>
        <v>9</v>
      </c>
      <c r="B216" s="13" t="s">
        <v>548</v>
      </c>
      <c r="C216" s="29" t="s">
        <v>552</v>
      </c>
      <c r="D216" s="29">
        <v>41388</v>
      </c>
      <c r="E216" s="29"/>
      <c r="F216" s="104">
        <v>1861.61</v>
      </c>
      <c r="G216" s="175" t="s">
        <v>553</v>
      </c>
      <c r="H216" s="174" t="s">
        <v>551</v>
      </c>
    </row>
    <row r="217" spans="1:8" ht="39.75" x14ac:dyDescent="0.25">
      <c r="A217" s="169">
        <f t="shared" si="4"/>
        <v>10</v>
      </c>
      <c r="B217" s="13" t="s">
        <v>548</v>
      </c>
      <c r="C217" s="29" t="s">
        <v>554</v>
      </c>
      <c r="D217" s="29">
        <v>41388</v>
      </c>
      <c r="E217" s="29"/>
      <c r="F217" s="104">
        <v>376125.75</v>
      </c>
      <c r="G217" s="175" t="s">
        <v>553</v>
      </c>
      <c r="H217" s="174" t="s">
        <v>551</v>
      </c>
    </row>
    <row r="218" spans="1:8" ht="48.75" x14ac:dyDescent="0.25">
      <c r="A218" s="169">
        <f t="shared" si="4"/>
        <v>11</v>
      </c>
      <c r="B218" s="13" t="s">
        <v>555</v>
      </c>
      <c r="C218" s="108" t="s">
        <v>556</v>
      </c>
      <c r="D218" s="132">
        <v>41603</v>
      </c>
      <c r="E218" s="108"/>
      <c r="F218" s="106">
        <v>342534.41</v>
      </c>
      <c r="G218" s="175" t="s">
        <v>557</v>
      </c>
      <c r="H218" s="174" t="s">
        <v>558</v>
      </c>
    </row>
    <row r="219" spans="1:8" ht="48.75" x14ac:dyDescent="0.25">
      <c r="A219" s="169">
        <f t="shared" si="4"/>
        <v>12</v>
      </c>
      <c r="B219" s="13" t="s">
        <v>555</v>
      </c>
      <c r="C219" s="108" t="s">
        <v>559</v>
      </c>
      <c r="D219" s="132">
        <v>41603</v>
      </c>
      <c r="E219" s="108"/>
      <c r="F219" s="106">
        <v>11085.920000000002</v>
      </c>
      <c r="G219" s="175" t="s">
        <v>557</v>
      </c>
      <c r="H219" s="174" t="s">
        <v>558</v>
      </c>
    </row>
    <row r="220" spans="1:8" ht="39" x14ac:dyDescent="0.25">
      <c r="A220" s="169">
        <f t="shared" si="4"/>
        <v>13</v>
      </c>
      <c r="B220" s="52" t="s">
        <v>560</v>
      </c>
      <c r="C220" s="176" t="s">
        <v>561</v>
      </c>
      <c r="D220" s="29">
        <v>41684</v>
      </c>
      <c r="E220" s="176"/>
      <c r="F220" s="177">
        <v>26833.41</v>
      </c>
      <c r="G220" s="102" t="s">
        <v>562</v>
      </c>
      <c r="H220" s="88" t="s">
        <v>563</v>
      </c>
    </row>
    <row r="221" spans="1:8" ht="39" x14ac:dyDescent="0.25">
      <c r="A221" s="169">
        <f t="shared" si="4"/>
        <v>14</v>
      </c>
      <c r="B221" s="52" t="s">
        <v>560</v>
      </c>
      <c r="C221" s="176" t="s">
        <v>564</v>
      </c>
      <c r="D221" s="29">
        <v>41684</v>
      </c>
      <c r="E221" s="176"/>
      <c r="F221" s="177">
        <v>860.89</v>
      </c>
      <c r="G221" s="102" t="s">
        <v>28</v>
      </c>
      <c r="H221" s="88" t="s">
        <v>563</v>
      </c>
    </row>
    <row r="222" spans="1:8" ht="58.5" x14ac:dyDescent="0.25">
      <c r="A222" s="169">
        <f t="shared" si="4"/>
        <v>15</v>
      </c>
      <c r="B222" s="13" t="s">
        <v>560</v>
      </c>
      <c r="C222" s="108" t="s">
        <v>565</v>
      </c>
      <c r="D222" s="132">
        <v>41781</v>
      </c>
      <c r="E222" s="108"/>
      <c r="F222" s="124">
        <v>851.87</v>
      </c>
      <c r="G222" s="102" t="s">
        <v>28</v>
      </c>
      <c r="H222" s="88" t="s">
        <v>566</v>
      </c>
    </row>
    <row r="223" spans="1:8" ht="58.5" x14ac:dyDescent="0.25">
      <c r="A223" s="169">
        <f t="shared" si="4"/>
        <v>16</v>
      </c>
      <c r="B223" s="13" t="s">
        <v>560</v>
      </c>
      <c r="C223" s="108" t="s">
        <v>567</v>
      </c>
      <c r="D223" s="132">
        <v>41781</v>
      </c>
      <c r="E223" s="108"/>
      <c r="F223" s="124">
        <v>20423.310000000001</v>
      </c>
      <c r="G223" s="102" t="s">
        <v>562</v>
      </c>
      <c r="H223" s="88" t="s">
        <v>566</v>
      </c>
    </row>
    <row r="224" spans="1:8" ht="29.25" x14ac:dyDescent="0.25">
      <c r="A224" s="169">
        <f t="shared" si="4"/>
        <v>17</v>
      </c>
      <c r="B224" s="13" t="s">
        <v>568</v>
      </c>
      <c r="C224" s="108" t="s">
        <v>569</v>
      </c>
      <c r="D224" s="132">
        <v>41781</v>
      </c>
      <c r="E224" s="108"/>
      <c r="F224" s="124">
        <v>3618.07</v>
      </c>
      <c r="G224" s="102" t="s">
        <v>562</v>
      </c>
      <c r="H224" s="88" t="s">
        <v>570</v>
      </c>
    </row>
    <row r="225" spans="1:8" ht="29.25" x14ac:dyDescent="0.25">
      <c r="A225" s="169">
        <f t="shared" si="4"/>
        <v>18</v>
      </c>
      <c r="B225" s="52" t="s">
        <v>568</v>
      </c>
      <c r="C225" s="108" t="s">
        <v>571</v>
      </c>
      <c r="D225" s="132">
        <v>41781</v>
      </c>
      <c r="E225" s="108"/>
      <c r="F225" s="124">
        <v>56233.06</v>
      </c>
      <c r="G225" s="102" t="s">
        <v>562</v>
      </c>
      <c r="H225" s="88" t="s">
        <v>570</v>
      </c>
    </row>
    <row r="226" spans="1:8" ht="29.25" x14ac:dyDescent="0.25">
      <c r="A226" s="178">
        <f t="shared" si="4"/>
        <v>19</v>
      </c>
      <c r="B226" s="13" t="s">
        <v>572</v>
      </c>
      <c r="C226" s="104" t="s">
        <v>573</v>
      </c>
      <c r="D226" s="16">
        <v>41781</v>
      </c>
      <c r="E226" s="104"/>
      <c r="F226" s="124">
        <v>79.14</v>
      </c>
      <c r="G226" s="105" t="s">
        <v>28</v>
      </c>
      <c r="H226" s="77" t="s">
        <v>574</v>
      </c>
    </row>
    <row r="227" spans="1:8" ht="29.25" x14ac:dyDescent="0.25">
      <c r="A227" s="178">
        <f t="shared" si="4"/>
        <v>20</v>
      </c>
      <c r="B227" s="13" t="s">
        <v>572</v>
      </c>
      <c r="C227" s="104" t="s">
        <v>575</v>
      </c>
      <c r="D227" s="16">
        <v>41781</v>
      </c>
      <c r="E227" s="104"/>
      <c r="F227" s="124">
        <v>4406.75</v>
      </c>
      <c r="G227" s="105" t="s">
        <v>576</v>
      </c>
      <c r="H227" s="77" t="s">
        <v>574</v>
      </c>
    </row>
    <row r="228" spans="1:8" x14ac:dyDescent="0.25">
      <c r="A228" s="169">
        <f t="shared" si="4"/>
        <v>21</v>
      </c>
      <c r="B228" s="52" t="s">
        <v>577</v>
      </c>
      <c r="C228" s="108" t="s">
        <v>578</v>
      </c>
      <c r="D228" s="132">
        <v>41781</v>
      </c>
      <c r="E228" s="108"/>
      <c r="F228" s="124">
        <v>1335.97</v>
      </c>
      <c r="G228" s="102" t="s">
        <v>28</v>
      </c>
      <c r="H228" s="179" t="s">
        <v>579</v>
      </c>
    </row>
    <row r="229" spans="1:8" ht="29.25" x14ac:dyDescent="0.25">
      <c r="A229" s="169">
        <f t="shared" si="4"/>
        <v>22</v>
      </c>
      <c r="B229" s="52" t="s">
        <v>577</v>
      </c>
      <c r="C229" s="108" t="s">
        <v>580</v>
      </c>
      <c r="D229" s="132">
        <v>41781</v>
      </c>
      <c r="E229" s="108"/>
      <c r="F229" s="124">
        <v>27857.16</v>
      </c>
      <c r="G229" s="102" t="s">
        <v>562</v>
      </c>
      <c r="H229" s="180"/>
    </row>
    <row r="230" spans="1:8" ht="39" x14ac:dyDescent="0.25">
      <c r="A230" s="178">
        <f t="shared" si="4"/>
        <v>23</v>
      </c>
      <c r="B230" s="52" t="s">
        <v>581</v>
      </c>
      <c r="C230" s="108" t="s">
        <v>582</v>
      </c>
      <c r="D230" s="132">
        <v>41836</v>
      </c>
      <c r="E230" s="108"/>
      <c r="F230" s="124">
        <v>12260.62</v>
      </c>
      <c r="G230" s="102" t="s">
        <v>583</v>
      </c>
      <c r="H230" s="91" t="s">
        <v>584</v>
      </c>
    </row>
    <row r="231" spans="1:8" ht="19.5" x14ac:dyDescent="0.25">
      <c r="A231" s="169">
        <f t="shared" si="4"/>
        <v>24</v>
      </c>
      <c r="B231" s="181" t="s">
        <v>366</v>
      </c>
      <c r="C231" s="108" t="s">
        <v>585</v>
      </c>
      <c r="D231" s="132">
        <v>41836</v>
      </c>
      <c r="E231" s="108"/>
      <c r="F231" s="124">
        <v>172034.76</v>
      </c>
      <c r="G231" s="29" t="s">
        <v>586</v>
      </c>
      <c r="H231" s="133" t="s">
        <v>472</v>
      </c>
    </row>
    <row r="232" spans="1:8" ht="19.5" x14ac:dyDescent="0.25">
      <c r="A232" s="169">
        <f t="shared" si="4"/>
        <v>25</v>
      </c>
      <c r="B232" s="181" t="s">
        <v>366</v>
      </c>
      <c r="C232" s="108" t="s">
        <v>587</v>
      </c>
      <c r="D232" s="132">
        <v>41865</v>
      </c>
      <c r="E232" s="108"/>
      <c r="F232" s="106">
        <v>2451460.7400000002</v>
      </c>
      <c r="G232" s="29" t="s">
        <v>588</v>
      </c>
      <c r="H232" s="133" t="s">
        <v>472</v>
      </c>
    </row>
    <row r="233" spans="1:8" ht="29.25" x14ac:dyDescent="0.25">
      <c r="A233" s="178">
        <f t="shared" si="4"/>
        <v>26</v>
      </c>
      <c r="B233" s="13" t="s">
        <v>322</v>
      </c>
      <c r="C233" s="104" t="s">
        <v>589</v>
      </c>
      <c r="D233" s="16">
        <v>41865</v>
      </c>
      <c r="E233" s="104"/>
      <c r="F233" s="106">
        <v>27898.67</v>
      </c>
      <c r="G233" s="105" t="s">
        <v>590</v>
      </c>
      <c r="H233" s="83" t="s">
        <v>591</v>
      </c>
    </row>
    <row r="234" spans="1:8" ht="39" x14ac:dyDescent="0.25">
      <c r="A234" s="169">
        <f t="shared" si="4"/>
        <v>27</v>
      </c>
      <c r="B234" s="52" t="s">
        <v>322</v>
      </c>
      <c r="C234" s="108" t="s">
        <v>592</v>
      </c>
      <c r="D234" s="132">
        <v>41865</v>
      </c>
      <c r="E234" s="108"/>
      <c r="F234" s="106">
        <v>46041.07</v>
      </c>
      <c r="G234" s="102" t="s">
        <v>590</v>
      </c>
      <c r="H234" s="88" t="s">
        <v>593</v>
      </c>
    </row>
    <row r="235" spans="1:8" ht="48.75" x14ac:dyDescent="0.25">
      <c r="A235" s="169">
        <f t="shared" si="4"/>
        <v>28</v>
      </c>
      <c r="B235" s="182" t="s">
        <v>594</v>
      </c>
      <c r="C235" s="108" t="s">
        <v>595</v>
      </c>
      <c r="D235" s="132">
        <v>41865</v>
      </c>
      <c r="E235" s="108"/>
      <c r="F235" s="106">
        <v>30432.92</v>
      </c>
      <c r="G235" s="183" t="s">
        <v>596</v>
      </c>
      <c r="H235" s="88" t="s">
        <v>597</v>
      </c>
    </row>
    <row r="236" spans="1:8" x14ac:dyDescent="0.25">
      <c r="A236" s="184"/>
      <c r="B236" s="185" t="s">
        <v>246</v>
      </c>
      <c r="C236" s="186"/>
      <c r="D236" s="33"/>
      <c r="E236" s="33"/>
      <c r="F236" s="186">
        <f>SUM(F208:F235)</f>
        <v>12912459.330000004</v>
      </c>
      <c r="G236" s="187"/>
      <c r="H236" s="133"/>
    </row>
    <row r="237" spans="1:8" x14ac:dyDescent="0.25">
      <c r="A237" s="1"/>
      <c r="B237" s="188"/>
      <c r="C237" s="189"/>
      <c r="D237" s="190"/>
      <c r="E237" s="191"/>
      <c r="F237" s="192"/>
      <c r="G237" s="191"/>
      <c r="H237" s="3"/>
    </row>
    <row r="238" spans="1:8" x14ac:dyDescent="0.25">
      <c r="A238" s="193"/>
      <c r="B238" s="194" t="s">
        <v>598</v>
      </c>
      <c r="C238" s="195"/>
      <c r="D238" s="195"/>
      <c r="E238" s="195"/>
      <c r="F238" s="195"/>
      <c r="G238" s="196"/>
      <c r="H238" s="3"/>
    </row>
    <row r="239" spans="1:8" ht="18" x14ac:dyDescent="0.25">
      <c r="A239" s="151" t="s">
        <v>2</v>
      </c>
      <c r="B239" s="152" t="s">
        <v>3</v>
      </c>
      <c r="C239" s="153" t="s">
        <v>4</v>
      </c>
      <c r="D239" s="154" t="s">
        <v>5</v>
      </c>
      <c r="E239" s="154" t="s">
        <v>6</v>
      </c>
      <c r="F239" s="154" t="s">
        <v>7</v>
      </c>
      <c r="G239" s="155" t="s">
        <v>8</v>
      </c>
      <c r="H239" s="11" t="s">
        <v>9</v>
      </c>
    </row>
    <row r="240" spans="1:8" ht="27" x14ac:dyDescent="0.25">
      <c r="A240" s="142">
        <v>1</v>
      </c>
      <c r="B240" s="117" t="s">
        <v>316</v>
      </c>
      <c r="C240" s="197" t="s">
        <v>599</v>
      </c>
      <c r="D240" s="197" t="s">
        <v>600</v>
      </c>
      <c r="E240" s="198">
        <v>41759</v>
      </c>
      <c r="F240" s="199">
        <v>809592.3</v>
      </c>
      <c r="G240" s="90" t="s">
        <v>28</v>
      </c>
      <c r="H240" s="179" t="s">
        <v>601</v>
      </c>
    </row>
    <row r="241" spans="1:8" ht="27" x14ac:dyDescent="0.25">
      <c r="A241" s="142">
        <v>2</v>
      </c>
      <c r="B241" s="117" t="s">
        <v>316</v>
      </c>
      <c r="C241" s="197" t="s">
        <v>602</v>
      </c>
      <c r="D241" s="197" t="s">
        <v>603</v>
      </c>
      <c r="E241" s="198">
        <v>41790</v>
      </c>
      <c r="F241" s="199">
        <v>1045324.49</v>
      </c>
      <c r="G241" s="90" t="s">
        <v>28</v>
      </c>
      <c r="H241" s="180"/>
    </row>
    <row r="242" spans="1:8" ht="27" x14ac:dyDescent="0.25">
      <c r="A242" s="142">
        <f t="shared" ref="A242:A251" si="5">A241+1</f>
        <v>3</v>
      </c>
      <c r="B242" s="117" t="s">
        <v>316</v>
      </c>
      <c r="C242" s="197" t="s">
        <v>604</v>
      </c>
      <c r="D242" s="197" t="s">
        <v>605</v>
      </c>
      <c r="E242" s="198">
        <v>41790</v>
      </c>
      <c r="F242" s="199">
        <v>540838.18000000005</v>
      </c>
      <c r="G242" s="90" t="s">
        <v>28</v>
      </c>
      <c r="H242" s="180"/>
    </row>
    <row r="243" spans="1:8" ht="27" x14ac:dyDescent="0.25">
      <c r="A243" s="142">
        <f t="shared" si="5"/>
        <v>4</v>
      </c>
      <c r="B243" s="117" t="s">
        <v>316</v>
      </c>
      <c r="C243" s="197" t="s">
        <v>604</v>
      </c>
      <c r="D243" s="197" t="s">
        <v>606</v>
      </c>
      <c r="E243" s="198">
        <v>41820</v>
      </c>
      <c r="F243" s="199">
        <v>1736907.89</v>
      </c>
      <c r="G243" s="90" t="s">
        <v>28</v>
      </c>
      <c r="H243" s="180"/>
    </row>
    <row r="244" spans="1:8" ht="27" x14ac:dyDescent="0.25">
      <c r="A244" s="142">
        <f t="shared" si="5"/>
        <v>5</v>
      </c>
      <c r="B244" s="117" t="s">
        <v>316</v>
      </c>
      <c r="C244" s="197" t="s">
        <v>607</v>
      </c>
      <c r="D244" s="197" t="s">
        <v>608</v>
      </c>
      <c r="E244" s="198">
        <v>41820</v>
      </c>
      <c r="F244" s="199">
        <v>3373684.92</v>
      </c>
      <c r="G244" s="90" t="s">
        <v>28</v>
      </c>
      <c r="H244" s="180"/>
    </row>
    <row r="245" spans="1:8" ht="27" x14ac:dyDescent="0.25">
      <c r="A245" s="138">
        <f t="shared" si="5"/>
        <v>6</v>
      </c>
      <c r="B245" s="96" t="s">
        <v>439</v>
      </c>
      <c r="C245" s="200" t="s">
        <v>609</v>
      </c>
      <c r="D245" s="200" t="s">
        <v>610</v>
      </c>
      <c r="E245" s="201">
        <v>41790</v>
      </c>
      <c r="F245" s="202">
        <v>2782231.93</v>
      </c>
      <c r="G245" s="141" t="s">
        <v>28</v>
      </c>
      <c r="H245" s="146" t="s">
        <v>442</v>
      </c>
    </row>
    <row r="246" spans="1:8" ht="39" x14ac:dyDescent="0.25">
      <c r="A246" s="138">
        <f t="shared" si="5"/>
        <v>7</v>
      </c>
      <c r="B246" s="13" t="s">
        <v>560</v>
      </c>
      <c r="C246" s="200" t="s">
        <v>611</v>
      </c>
      <c r="D246" s="200" t="s">
        <v>612</v>
      </c>
      <c r="E246" s="201">
        <v>41639</v>
      </c>
      <c r="F246" s="203">
        <f>79766.16-24761.51</f>
        <v>55004.650000000009</v>
      </c>
      <c r="G246" s="141" t="s">
        <v>613</v>
      </c>
      <c r="H246" s="83" t="s">
        <v>614</v>
      </c>
    </row>
    <row r="247" spans="1:8" ht="39" x14ac:dyDescent="0.25">
      <c r="A247" s="138">
        <f t="shared" si="5"/>
        <v>8</v>
      </c>
      <c r="B247" s="13" t="s">
        <v>560</v>
      </c>
      <c r="C247" s="200" t="s">
        <v>615</v>
      </c>
      <c r="D247" s="200" t="s">
        <v>616</v>
      </c>
      <c r="E247" s="201">
        <v>41639</v>
      </c>
      <c r="F247" s="203">
        <f>121755.07-37795.97</f>
        <v>83959.1</v>
      </c>
      <c r="G247" s="141" t="s">
        <v>613</v>
      </c>
      <c r="H247" s="83" t="s">
        <v>617</v>
      </c>
    </row>
    <row r="248" spans="1:8" ht="39" x14ac:dyDescent="0.25">
      <c r="A248" s="138">
        <f t="shared" si="5"/>
        <v>9</v>
      </c>
      <c r="B248" s="13" t="s">
        <v>560</v>
      </c>
      <c r="C248" s="200" t="s">
        <v>618</v>
      </c>
      <c r="D248" s="200" t="s">
        <v>619</v>
      </c>
      <c r="E248" s="201">
        <v>41639</v>
      </c>
      <c r="F248" s="203">
        <f>189013.89-58674.87</f>
        <v>130339.02000000002</v>
      </c>
      <c r="G248" s="141" t="s">
        <v>613</v>
      </c>
      <c r="H248" s="83" t="s">
        <v>620</v>
      </c>
    </row>
    <row r="249" spans="1:8" ht="39" x14ac:dyDescent="0.25">
      <c r="A249" s="138">
        <f t="shared" si="5"/>
        <v>10</v>
      </c>
      <c r="B249" s="13" t="s">
        <v>560</v>
      </c>
      <c r="C249" s="200" t="s">
        <v>621</v>
      </c>
      <c r="D249" s="200" t="s">
        <v>622</v>
      </c>
      <c r="E249" s="201">
        <v>41639</v>
      </c>
      <c r="F249" s="203">
        <f>272991.69-84743.85</f>
        <v>188247.84</v>
      </c>
      <c r="G249" s="141" t="s">
        <v>613</v>
      </c>
      <c r="H249" s="83" t="s">
        <v>623</v>
      </c>
    </row>
    <row r="250" spans="1:8" ht="39" x14ac:dyDescent="0.25">
      <c r="A250" s="142">
        <f t="shared" si="5"/>
        <v>11</v>
      </c>
      <c r="B250" s="117" t="s">
        <v>322</v>
      </c>
      <c r="C250" s="197" t="s">
        <v>624</v>
      </c>
      <c r="D250" s="197" t="s">
        <v>625</v>
      </c>
      <c r="E250" s="198">
        <v>41790</v>
      </c>
      <c r="F250" s="203">
        <v>1976359.77</v>
      </c>
      <c r="G250" s="141" t="s">
        <v>626</v>
      </c>
      <c r="H250" s="88" t="s">
        <v>627</v>
      </c>
    </row>
    <row r="251" spans="1:8" ht="39" x14ac:dyDescent="0.25">
      <c r="A251" s="142">
        <f t="shared" si="5"/>
        <v>12</v>
      </c>
      <c r="B251" s="117" t="s">
        <v>322</v>
      </c>
      <c r="C251" s="197" t="s">
        <v>628</v>
      </c>
      <c r="D251" s="197" t="s">
        <v>629</v>
      </c>
      <c r="E251" s="198">
        <v>41820</v>
      </c>
      <c r="F251" s="203">
        <v>821272.34</v>
      </c>
      <c r="G251" s="141" t="s">
        <v>630</v>
      </c>
      <c r="H251" s="88" t="s">
        <v>631</v>
      </c>
    </row>
    <row r="252" spans="1:8" x14ac:dyDescent="0.25">
      <c r="A252" s="204"/>
      <c r="B252" s="86" t="s">
        <v>246</v>
      </c>
      <c r="C252" s="148"/>
      <c r="D252" s="88"/>
      <c r="E252" s="33"/>
      <c r="F252" s="89">
        <f>SUM(F240:F251)</f>
        <v>13543762.43</v>
      </c>
      <c r="G252" s="205"/>
      <c r="H252" s="133"/>
    </row>
    <row r="253" spans="1:8" x14ac:dyDescent="0.25">
      <c r="A253" s="1"/>
      <c r="B253" s="206" t="s">
        <v>632</v>
      </c>
      <c r="C253" s="207"/>
      <c r="D253" s="207"/>
      <c r="E253" s="207"/>
      <c r="F253" s="207"/>
      <c r="G253" s="207"/>
      <c r="H253" s="207"/>
    </row>
    <row r="254" spans="1:8" x14ac:dyDescent="0.25">
      <c r="A254" s="1"/>
      <c r="B254" s="208"/>
      <c r="C254" s="209"/>
      <c r="D254" s="209"/>
      <c r="E254" s="209"/>
      <c r="F254" s="209"/>
      <c r="G254" s="209"/>
      <c r="H254" s="209"/>
    </row>
    <row r="255" spans="1:8" ht="18" x14ac:dyDescent="0.25">
      <c r="A255" s="151" t="s">
        <v>2</v>
      </c>
      <c r="B255" s="152" t="s">
        <v>3</v>
      </c>
      <c r="C255" s="153" t="s">
        <v>4</v>
      </c>
      <c r="D255" s="154" t="s">
        <v>5</v>
      </c>
      <c r="E255" s="154" t="s">
        <v>6</v>
      </c>
      <c r="F255" s="154" t="s">
        <v>7</v>
      </c>
      <c r="G255" s="155" t="s">
        <v>8</v>
      </c>
      <c r="H255" s="11" t="s">
        <v>9</v>
      </c>
    </row>
    <row r="256" spans="1:8" ht="48.75" x14ac:dyDescent="0.25">
      <c r="A256" s="156">
        <v>1</v>
      </c>
      <c r="B256" s="170" t="s">
        <v>527</v>
      </c>
      <c r="C256" s="210" t="s">
        <v>633</v>
      </c>
      <c r="D256" s="210" t="s">
        <v>481</v>
      </c>
      <c r="E256" s="211">
        <v>41182</v>
      </c>
      <c r="F256" s="203">
        <v>513021.41</v>
      </c>
      <c r="G256" s="181" t="s">
        <v>634</v>
      </c>
      <c r="H256" s="88" t="s">
        <v>533</v>
      </c>
    </row>
    <row r="257" spans="1:8" ht="58.5" x14ac:dyDescent="0.25">
      <c r="A257" s="156">
        <f>A256+1</f>
        <v>2</v>
      </c>
      <c r="B257" s="170" t="s">
        <v>527</v>
      </c>
      <c r="C257" s="210" t="s">
        <v>633</v>
      </c>
      <c r="D257" s="210" t="s">
        <v>635</v>
      </c>
      <c r="E257" s="211">
        <v>41213</v>
      </c>
      <c r="F257" s="203">
        <v>1028054.36</v>
      </c>
      <c r="G257" s="171" t="s">
        <v>636</v>
      </c>
      <c r="H257" s="88" t="s">
        <v>536</v>
      </c>
    </row>
    <row r="258" spans="1:8" ht="58.5" x14ac:dyDescent="0.25">
      <c r="A258" s="156">
        <f>A257+1</f>
        <v>3</v>
      </c>
      <c r="B258" s="170" t="s">
        <v>527</v>
      </c>
      <c r="C258" s="210" t="s">
        <v>633</v>
      </c>
      <c r="D258" s="210" t="s">
        <v>637</v>
      </c>
      <c r="E258" s="211">
        <v>41243</v>
      </c>
      <c r="F258" s="203">
        <f>991369.68-4701.28</f>
        <v>986668.4</v>
      </c>
      <c r="G258" s="171" t="s">
        <v>636</v>
      </c>
      <c r="H258" s="88" t="s">
        <v>539</v>
      </c>
    </row>
    <row r="259" spans="1:8" ht="48.75" x14ac:dyDescent="0.25">
      <c r="A259" s="156">
        <f>A258+1</f>
        <v>4</v>
      </c>
      <c r="B259" s="170" t="s">
        <v>527</v>
      </c>
      <c r="C259" s="210" t="s">
        <v>633</v>
      </c>
      <c r="D259" s="210" t="s">
        <v>638</v>
      </c>
      <c r="E259" s="211">
        <v>41274</v>
      </c>
      <c r="F259" s="203">
        <v>1266566.3999999999</v>
      </c>
      <c r="G259" s="171" t="s">
        <v>639</v>
      </c>
      <c r="H259" s="88" t="s">
        <v>542</v>
      </c>
    </row>
    <row r="260" spans="1:8" x14ac:dyDescent="0.25">
      <c r="A260" s="204"/>
      <c r="B260" s="86" t="s">
        <v>246</v>
      </c>
      <c r="C260" s="87"/>
      <c r="D260" s="88"/>
      <c r="E260" s="88"/>
      <c r="F260" s="212">
        <f>SUM(F256:F259)</f>
        <v>3794310.57</v>
      </c>
      <c r="G260" s="213"/>
      <c r="H260" s="133"/>
    </row>
    <row r="261" spans="1:8" x14ac:dyDescent="0.25">
      <c r="A261" s="1"/>
      <c r="B261" s="214"/>
      <c r="C261" s="215"/>
      <c r="D261" s="191"/>
      <c r="E261" s="191"/>
      <c r="F261" s="191"/>
      <c r="G261" s="191"/>
      <c r="H261" s="168"/>
    </row>
    <row r="262" spans="1:8" x14ac:dyDescent="0.25">
      <c r="A262" s="1"/>
      <c r="B262" s="216" t="s">
        <v>640</v>
      </c>
      <c r="C262" s="217"/>
      <c r="D262" s="218"/>
      <c r="E262" s="219"/>
      <c r="F262" s="220"/>
      <c r="G262" s="220"/>
      <c r="H262" s="168"/>
    </row>
    <row r="263" spans="1:8" ht="36" x14ac:dyDescent="0.25">
      <c r="A263" s="151" t="s">
        <v>2</v>
      </c>
      <c r="B263" s="152" t="s">
        <v>3</v>
      </c>
      <c r="C263" s="154" t="s">
        <v>249</v>
      </c>
      <c r="D263" s="154" t="s">
        <v>641</v>
      </c>
      <c r="E263" s="154"/>
      <c r="F263" s="154" t="s">
        <v>7</v>
      </c>
      <c r="G263" s="155" t="s">
        <v>8</v>
      </c>
      <c r="H263" s="11" t="s">
        <v>9</v>
      </c>
    </row>
    <row r="264" spans="1:8" ht="19.5" x14ac:dyDescent="0.25">
      <c r="A264" s="138">
        <v>1</v>
      </c>
      <c r="B264" s="96" t="s">
        <v>316</v>
      </c>
      <c r="C264" s="104" t="s">
        <v>642</v>
      </c>
      <c r="D264" s="16">
        <v>41992</v>
      </c>
      <c r="E264" s="104"/>
      <c r="F264" s="106">
        <v>8459.81</v>
      </c>
      <c r="G264" s="221"/>
      <c r="H264" s="222" t="s">
        <v>643</v>
      </c>
    </row>
    <row r="265" spans="1:8" ht="39" x14ac:dyDescent="0.25">
      <c r="A265" s="138">
        <f>A264+1</f>
        <v>2</v>
      </c>
      <c r="B265" s="223" t="s">
        <v>644</v>
      </c>
      <c r="C265" s="104" t="s">
        <v>645</v>
      </c>
      <c r="D265" s="16">
        <v>41992</v>
      </c>
      <c r="E265" s="104"/>
      <c r="F265" s="124">
        <v>58719.009999999995</v>
      </c>
      <c r="G265" s="221"/>
      <c r="H265" s="83" t="s">
        <v>646</v>
      </c>
    </row>
    <row r="266" spans="1:8" ht="39" x14ac:dyDescent="0.25">
      <c r="A266" s="138">
        <f>A265+1</f>
        <v>3</v>
      </c>
      <c r="B266" s="223" t="s">
        <v>644</v>
      </c>
      <c r="C266" s="104" t="s">
        <v>647</v>
      </c>
      <c r="D266" s="16">
        <v>41992</v>
      </c>
      <c r="E266" s="104"/>
      <c r="F266" s="124">
        <v>37970.71</v>
      </c>
      <c r="G266" s="221"/>
      <c r="H266" s="83" t="s">
        <v>648</v>
      </c>
    </row>
    <row r="267" spans="1:8" ht="19.5" x14ac:dyDescent="0.25">
      <c r="A267" s="138">
        <f>A266+1</f>
        <v>4</v>
      </c>
      <c r="B267" s="72" t="s">
        <v>366</v>
      </c>
      <c r="C267" s="104" t="s">
        <v>649</v>
      </c>
      <c r="D267" s="16">
        <v>41992</v>
      </c>
      <c r="E267" s="104"/>
      <c r="F267" s="106">
        <v>11646.61</v>
      </c>
      <c r="G267" s="221"/>
      <c r="H267" s="83" t="s">
        <v>650</v>
      </c>
    </row>
    <row r="268" spans="1:8" ht="19.5" x14ac:dyDescent="0.25">
      <c r="A268" s="138">
        <f>A267+1</f>
        <v>5</v>
      </c>
      <c r="B268" s="72" t="s">
        <v>651</v>
      </c>
      <c r="C268" s="104" t="s">
        <v>652</v>
      </c>
      <c r="D268" s="16">
        <v>41992</v>
      </c>
      <c r="E268" s="104"/>
      <c r="F268" s="106">
        <v>1609.9299999999998</v>
      </c>
      <c r="G268" s="221"/>
      <c r="H268" s="83" t="s">
        <v>653</v>
      </c>
    </row>
    <row r="269" spans="1:8" ht="19.5" x14ac:dyDescent="0.25">
      <c r="A269" s="138">
        <f>A268+1</f>
        <v>6</v>
      </c>
      <c r="B269" s="72" t="s">
        <v>651</v>
      </c>
      <c r="C269" s="104" t="s">
        <v>654</v>
      </c>
      <c r="D269" s="16">
        <v>41992</v>
      </c>
      <c r="E269" s="104"/>
      <c r="F269" s="106">
        <v>7153.2699999999995</v>
      </c>
      <c r="G269" s="221"/>
      <c r="H269" s="83" t="s">
        <v>653</v>
      </c>
    </row>
    <row r="270" spans="1:8" x14ac:dyDescent="0.25">
      <c r="A270" s="133"/>
      <c r="B270" s="86" t="s">
        <v>246</v>
      </c>
      <c r="C270" s="87"/>
      <c r="D270" s="88"/>
      <c r="E270" s="88"/>
      <c r="F270" s="87">
        <f>SUM(F264:F269)</f>
        <v>125559.34</v>
      </c>
      <c r="G270" s="224"/>
      <c r="H270" s="133"/>
    </row>
    <row r="271" spans="1:8" x14ac:dyDescent="0.25">
      <c r="A271" s="225"/>
      <c r="B271" s="226" t="s">
        <v>655</v>
      </c>
      <c r="C271" s="227"/>
      <c r="D271" s="227"/>
      <c r="E271" s="227"/>
      <c r="F271" s="227"/>
      <c r="G271" s="227"/>
      <c r="H271" s="228"/>
    </row>
    <row r="272" spans="1:8" ht="18" x14ac:dyDescent="0.25">
      <c r="A272" s="151" t="s">
        <v>2</v>
      </c>
      <c r="B272" s="229" t="s">
        <v>3</v>
      </c>
      <c r="C272" s="230" t="s">
        <v>4</v>
      </c>
      <c r="D272" s="231" t="s">
        <v>5</v>
      </c>
      <c r="E272" s="231" t="s">
        <v>6</v>
      </c>
      <c r="F272" s="231" t="s">
        <v>7</v>
      </c>
      <c r="G272" s="232" t="s">
        <v>8</v>
      </c>
      <c r="H272" s="11" t="s">
        <v>9</v>
      </c>
    </row>
    <row r="273" spans="1:8" ht="39" x14ac:dyDescent="0.25">
      <c r="A273" s="142">
        <v>1</v>
      </c>
      <c r="B273" s="182" t="s">
        <v>644</v>
      </c>
      <c r="C273" s="233" t="s">
        <v>656</v>
      </c>
      <c r="D273" s="234" t="s">
        <v>657</v>
      </c>
      <c r="E273" s="235" t="s">
        <v>658</v>
      </c>
      <c r="F273" s="236">
        <v>1262335.68</v>
      </c>
      <c r="G273" s="224"/>
      <c r="H273" s="83" t="s">
        <v>659</v>
      </c>
    </row>
    <row r="274" spans="1:8" ht="39" x14ac:dyDescent="0.25">
      <c r="A274" s="142">
        <v>2</v>
      </c>
      <c r="B274" s="182" t="s">
        <v>644</v>
      </c>
      <c r="C274" s="233" t="s">
        <v>660</v>
      </c>
      <c r="D274" s="234" t="s">
        <v>661</v>
      </c>
      <c r="E274" s="235" t="s">
        <v>658</v>
      </c>
      <c r="F274" s="236">
        <v>351168.33</v>
      </c>
      <c r="G274" s="224"/>
      <c r="H274" s="83" t="s">
        <v>662</v>
      </c>
    </row>
    <row r="275" spans="1:8" x14ac:dyDescent="0.25">
      <c r="A275" s="85"/>
      <c r="B275" s="86" t="s">
        <v>246</v>
      </c>
      <c r="C275" s="148"/>
      <c r="D275" s="88"/>
      <c r="E275" s="33"/>
      <c r="F275" s="237">
        <f>SUM(F273:F274)</f>
        <v>1613504.01</v>
      </c>
      <c r="G275" s="224"/>
      <c r="H275" s="133"/>
    </row>
    <row r="276" spans="1:8" x14ac:dyDescent="0.25">
      <c r="A276" s="1"/>
      <c r="B276" s="214"/>
      <c r="C276" s="215"/>
      <c r="D276" s="191"/>
      <c r="E276" s="191"/>
      <c r="F276" s="191"/>
      <c r="G276" s="191"/>
      <c r="H276" s="168"/>
    </row>
    <row r="278" spans="1:8" x14ac:dyDescent="0.25">
      <c r="B278" s="239" t="s">
        <v>663</v>
      </c>
      <c r="F278" s="240">
        <f>F275+F270+F260+F252+F236+F205+F182+C162+F88</f>
        <v>235805957.89000002</v>
      </c>
    </row>
    <row r="280" spans="1:8" ht="15" customHeight="1" x14ac:dyDescent="0.25">
      <c r="B280" s="241"/>
      <c r="C280" s="241"/>
      <c r="D280" s="241"/>
      <c r="E280" s="241"/>
      <c r="F280" s="241"/>
    </row>
  </sheetData>
  <mergeCells count="59">
    <mergeCell ref="B280:F280"/>
    <mergeCell ref="B206:G206"/>
    <mergeCell ref="H228:H229"/>
    <mergeCell ref="B238:F238"/>
    <mergeCell ref="H240:H244"/>
    <mergeCell ref="B253:H254"/>
    <mergeCell ref="B271:G271"/>
    <mergeCell ref="H185:H200"/>
    <mergeCell ref="G189:G190"/>
    <mergeCell ref="G193:G196"/>
    <mergeCell ref="G201:G204"/>
    <mergeCell ref="H201:H204"/>
    <mergeCell ref="F155:F156"/>
    <mergeCell ref="G155:G156"/>
    <mergeCell ref="A163:G163"/>
    <mergeCell ref="B183:H183"/>
    <mergeCell ref="F139:F140"/>
    <mergeCell ref="G139:G140"/>
    <mergeCell ref="G142:G143"/>
    <mergeCell ref="F149:F150"/>
    <mergeCell ref="G149:G150"/>
    <mergeCell ref="G151:G152"/>
    <mergeCell ref="G126:G128"/>
    <mergeCell ref="F129:F131"/>
    <mergeCell ref="G129:G131"/>
    <mergeCell ref="F132:F134"/>
    <mergeCell ref="G132:G134"/>
    <mergeCell ref="F137:F138"/>
    <mergeCell ref="F106:F109"/>
    <mergeCell ref="G106:G109"/>
    <mergeCell ref="G110:G112"/>
    <mergeCell ref="F113:F122"/>
    <mergeCell ref="G113:G122"/>
    <mergeCell ref="H113:H122"/>
    <mergeCell ref="G72:G73"/>
    <mergeCell ref="H72:H73"/>
    <mergeCell ref="A89:G89"/>
    <mergeCell ref="F98:F101"/>
    <mergeCell ref="G98:G101"/>
    <mergeCell ref="G102:G105"/>
    <mergeCell ref="G36:G45"/>
    <mergeCell ref="H36:H45"/>
    <mergeCell ref="G53:G56"/>
    <mergeCell ref="H53:H56"/>
    <mergeCell ref="G70:G71"/>
    <mergeCell ref="H70:H71"/>
    <mergeCell ref="G17:G18"/>
    <mergeCell ref="H17:H18"/>
    <mergeCell ref="H22:H23"/>
    <mergeCell ref="G26:G27"/>
    <mergeCell ref="H26:H27"/>
    <mergeCell ref="G33:G34"/>
    <mergeCell ref="H33:H34"/>
    <mergeCell ref="B1:H1"/>
    <mergeCell ref="B2:G2"/>
    <mergeCell ref="G9:G10"/>
    <mergeCell ref="H9:H10"/>
    <mergeCell ref="G12:G14"/>
    <mergeCell ref="H12:H1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16" workbookViewId="0">
      <selection activeCell="A37" sqref="A37"/>
    </sheetView>
  </sheetViews>
  <sheetFormatPr defaultRowHeight="15" x14ac:dyDescent="0.25"/>
  <cols>
    <col min="1" max="1" width="23.7109375" customWidth="1"/>
    <col min="10" max="10" width="13" customWidth="1"/>
    <col min="11" max="11" width="18.85546875" customWidth="1"/>
  </cols>
  <sheetData>
    <row r="1" spans="1:11" ht="33.75" customHeight="1" x14ac:dyDescent="0.25">
      <c r="A1" s="242" t="s">
        <v>664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ht="15.75" thickBot="1" x14ac:dyDescent="0.3">
      <c r="A2" s="244"/>
      <c r="B2" s="245"/>
      <c r="C2" s="244"/>
      <c r="D2" s="244"/>
      <c r="E2" s="244"/>
      <c r="F2" s="244"/>
      <c r="G2" s="244"/>
      <c r="H2" s="246"/>
      <c r="I2" s="243"/>
      <c r="J2" s="243"/>
      <c r="K2" s="243"/>
    </row>
    <row r="3" spans="1:11" ht="56.25" x14ac:dyDescent="0.25">
      <c r="A3" s="247" t="s">
        <v>3</v>
      </c>
      <c r="B3" s="248" t="s">
        <v>665</v>
      </c>
      <c r="C3" s="249" t="s">
        <v>666</v>
      </c>
      <c r="D3" s="249" t="s">
        <v>667</v>
      </c>
      <c r="E3" s="250" t="s">
        <v>668</v>
      </c>
      <c r="F3" s="250"/>
      <c r="G3" s="251" t="s">
        <v>669</v>
      </c>
      <c r="H3" s="249" t="s">
        <v>670</v>
      </c>
      <c r="I3" s="252" t="s">
        <v>671</v>
      </c>
      <c r="J3" s="253" t="s">
        <v>672</v>
      </c>
      <c r="K3" s="254" t="s">
        <v>673</v>
      </c>
    </row>
    <row r="4" spans="1:11" ht="41.25" x14ac:dyDescent="0.25">
      <c r="A4" s="255" t="s">
        <v>674</v>
      </c>
      <c r="B4" s="256">
        <v>291.41000000000003</v>
      </c>
      <c r="C4" s="257"/>
      <c r="D4" s="258"/>
      <c r="E4" s="259"/>
      <c r="F4" s="259"/>
      <c r="G4" s="260"/>
      <c r="H4" s="258" t="s">
        <v>675</v>
      </c>
      <c r="I4" s="261">
        <f>118.95+40.12</f>
        <v>159.07</v>
      </c>
      <c r="J4" s="262">
        <f>B4-I4</f>
        <v>132.34000000000003</v>
      </c>
      <c r="K4" s="263" t="s">
        <v>676</v>
      </c>
    </row>
    <row r="5" spans="1:11" ht="33" x14ac:dyDescent="0.25">
      <c r="A5" s="264" t="s">
        <v>405</v>
      </c>
      <c r="B5" s="256">
        <v>14.47</v>
      </c>
      <c r="C5" s="257"/>
      <c r="D5" s="258"/>
      <c r="E5" s="259"/>
      <c r="F5" s="259"/>
      <c r="G5" s="260"/>
      <c r="H5" s="258" t="s">
        <v>677</v>
      </c>
      <c r="I5" s="265">
        <f>B5</f>
        <v>14.47</v>
      </c>
      <c r="J5" s="266">
        <v>0</v>
      </c>
      <c r="K5" s="267" t="s">
        <v>678</v>
      </c>
    </row>
    <row r="6" spans="1:11" ht="33.75" x14ac:dyDescent="0.25">
      <c r="A6" s="264" t="s">
        <v>401</v>
      </c>
      <c r="B6" s="256">
        <v>4584.87</v>
      </c>
      <c r="C6" s="257"/>
      <c r="D6" s="258"/>
      <c r="E6" s="259"/>
      <c r="F6" s="259"/>
      <c r="G6" s="268"/>
      <c r="H6" s="258" t="s">
        <v>679</v>
      </c>
      <c r="I6" s="261">
        <f>B6</f>
        <v>4584.87</v>
      </c>
      <c r="J6" s="262">
        <v>0</v>
      </c>
      <c r="K6" s="269" t="s">
        <v>132</v>
      </c>
    </row>
    <row r="7" spans="1:11" ht="41.25" x14ac:dyDescent="0.25">
      <c r="A7" s="255" t="s">
        <v>680</v>
      </c>
      <c r="B7" s="256">
        <v>8382.85</v>
      </c>
      <c r="C7" s="257"/>
      <c r="D7" s="258"/>
      <c r="E7" s="259"/>
      <c r="F7" s="259"/>
      <c r="G7" s="260"/>
      <c r="H7" s="258" t="s">
        <v>681</v>
      </c>
      <c r="I7" s="265">
        <f>194.71+895.36+531.62</f>
        <v>1621.69</v>
      </c>
      <c r="J7" s="266">
        <f>B7-I7</f>
        <v>6761.16</v>
      </c>
      <c r="K7" s="267" t="s">
        <v>682</v>
      </c>
    </row>
    <row r="8" spans="1:11" ht="33" x14ac:dyDescent="0.25">
      <c r="A8" s="255" t="s">
        <v>683</v>
      </c>
      <c r="B8" s="256">
        <v>11030.51</v>
      </c>
      <c r="C8" s="257"/>
      <c r="D8" s="258"/>
      <c r="E8" s="259"/>
      <c r="F8" s="259"/>
      <c r="G8" s="268"/>
      <c r="H8" s="258" t="s">
        <v>684</v>
      </c>
      <c r="I8" s="261">
        <v>0</v>
      </c>
      <c r="J8" s="266">
        <f>B8</f>
        <v>11030.51</v>
      </c>
      <c r="K8" s="267" t="s">
        <v>685</v>
      </c>
    </row>
    <row r="9" spans="1:11" ht="33" x14ac:dyDescent="0.25">
      <c r="A9" s="255" t="s">
        <v>686</v>
      </c>
      <c r="B9" s="256">
        <v>280.37</v>
      </c>
      <c r="C9" s="257"/>
      <c r="D9" s="258"/>
      <c r="E9" s="259"/>
      <c r="F9" s="259"/>
      <c r="G9" s="260"/>
      <c r="H9" s="258" t="s">
        <v>687</v>
      </c>
      <c r="I9" s="261">
        <v>0</v>
      </c>
      <c r="J9" s="262">
        <f>B9</f>
        <v>280.37</v>
      </c>
      <c r="K9" s="263" t="s">
        <v>688</v>
      </c>
    </row>
    <row r="10" spans="1:11" ht="41.25" x14ac:dyDescent="0.25">
      <c r="A10" s="255" t="s">
        <v>674</v>
      </c>
      <c r="B10" s="256">
        <v>30730.36</v>
      </c>
      <c r="C10" s="257"/>
      <c r="D10" s="258"/>
      <c r="E10" s="259"/>
      <c r="F10" s="259"/>
      <c r="G10" s="260"/>
      <c r="H10" s="258" t="s">
        <v>689</v>
      </c>
      <c r="I10" s="261">
        <f>B10-J10</f>
        <v>13328.75</v>
      </c>
      <c r="J10" s="262">
        <v>17401.61</v>
      </c>
      <c r="K10" s="263" t="s">
        <v>676</v>
      </c>
    </row>
    <row r="11" spans="1:11" ht="33" x14ac:dyDescent="0.25">
      <c r="A11" s="264" t="s">
        <v>405</v>
      </c>
      <c r="B11" s="256">
        <v>6060.54</v>
      </c>
      <c r="C11" s="257"/>
      <c r="D11" s="258"/>
      <c r="E11" s="259"/>
      <c r="F11" s="259"/>
      <c r="G11" s="260"/>
      <c r="H11" s="258" t="s">
        <v>690</v>
      </c>
      <c r="I11" s="265">
        <f>B11</f>
        <v>6060.54</v>
      </c>
      <c r="J11" s="266">
        <v>0</v>
      </c>
      <c r="K11" s="267" t="s">
        <v>678</v>
      </c>
    </row>
    <row r="12" spans="1:11" ht="41.25" x14ac:dyDescent="0.25">
      <c r="A12" s="264" t="s">
        <v>401</v>
      </c>
      <c r="B12" s="256">
        <v>206492.93</v>
      </c>
      <c r="C12" s="257"/>
      <c r="D12" s="258"/>
      <c r="E12" s="259"/>
      <c r="F12" s="259"/>
      <c r="G12" s="260"/>
      <c r="H12" s="258" t="s">
        <v>691</v>
      </c>
      <c r="I12" s="265">
        <f>B12</f>
        <v>206492.93</v>
      </c>
      <c r="J12" s="266">
        <v>0</v>
      </c>
      <c r="K12" s="267" t="s">
        <v>692</v>
      </c>
    </row>
    <row r="13" spans="1:11" ht="41.25" x14ac:dyDescent="0.25">
      <c r="A13" s="255" t="s">
        <v>680</v>
      </c>
      <c r="B13" s="256">
        <v>19428.72</v>
      </c>
      <c r="C13" s="257"/>
      <c r="D13" s="258"/>
      <c r="E13" s="259"/>
      <c r="F13" s="259"/>
      <c r="G13" s="260"/>
      <c r="H13" s="258" t="s">
        <v>693</v>
      </c>
      <c r="I13" s="265">
        <v>2614.4</v>
      </c>
      <c r="J13" s="266">
        <f>B13-I13</f>
        <v>16814.32</v>
      </c>
      <c r="K13" s="267" t="s">
        <v>682</v>
      </c>
    </row>
    <row r="14" spans="1:11" ht="33" x14ac:dyDescent="0.25">
      <c r="A14" s="255" t="s">
        <v>683</v>
      </c>
      <c r="B14" s="256">
        <v>25646.080000000002</v>
      </c>
      <c r="C14" s="257"/>
      <c r="D14" s="258"/>
      <c r="E14" s="259"/>
      <c r="F14" s="259"/>
      <c r="G14" s="260"/>
      <c r="H14" s="258" t="s">
        <v>694</v>
      </c>
      <c r="I14" s="265">
        <v>0</v>
      </c>
      <c r="J14" s="266">
        <f>B14</f>
        <v>25646.080000000002</v>
      </c>
      <c r="K14" s="267" t="s">
        <v>685</v>
      </c>
    </row>
    <row r="15" spans="1:11" ht="16.5" x14ac:dyDescent="0.25">
      <c r="A15" s="264" t="s">
        <v>366</v>
      </c>
      <c r="B15" s="256"/>
      <c r="C15" s="257"/>
      <c r="D15" s="258"/>
      <c r="E15" s="259"/>
      <c r="F15" s="259"/>
      <c r="G15" s="260"/>
      <c r="H15" s="258" t="s">
        <v>695</v>
      </c>
      <c r="I15" s="261">
        <v>0</v>
      </c>
      <c r="J15" s="262">
        <v>1676157.02</v>
      </c>
      <c r="K15" s="263" t="s">
        <v>696</v>
      </c>
    </row>
    <row r="16" spans="1:11" ht="33.75" thickBot="1" x14ac:dyDescent="0.3">
      <c r="A16" s="255" t="s">
        <v>686</v>
      </c>
      <c r="B16" s="256">
        <v>5270.78</v>
      </c>
      <c r="C16" s="257"/>
      <c r="D16" s="258"/>
      <c r="E16" s="259"/>
      <c r="F16" s="259"/>
      <c r="G16" s="260"/>
      <c r="H16" s="258" t="s">
        <v>697</v>
      </c>
      <c r="I16" s="261">
        <v>0</v>
      </c>
      <c r="J16" s="270">
        <f>B16</f>
        <v>5270.78</v>
      </c>
      <c r="K16" s="263" t="s">
        <v>688</v>
      </c>
    </row>
    <row r="17" spans="1:11" ht="15.75" thickBot="1" x14ac:dyDescent="0.3">
      <c r="A17" s="271" t="s">
        <v>246</v>
      </c>
      <c r="B17" s="272">
        <f>SUM(B4:B16)</f>
        <v>318213.89000000007</v>
      </c>
      <c r="C17" s="273"/>
      <c r="D17" s="273"/>
      <c r="E17" s="274"/>
      <c r="F17" s="274"/>
      <c r="G17" s="273"/>
      <c r="H17" s="275"/>
      <c r="I17" s="276">
        <f>SUM(I4:I16)</f>
        <v>234876.72</v>
      </c>
      <c r="J17" s="277">
        <f>SUM(J4:J16)</f>
        <v>1759494.1900000002</v>
      </c>
      <c r="K17" s="278"/>
    </row>
  </sheetData>
  <mergeCells count="2">
    <mergeCell ref="A1:J1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J6" sqref="J6"/>
    </sheetView>
  </sheetViews>
  <sheetFormatPr defaultRowHeight="15" x14ac:dyDescent="0.25"/>
  <cols>
    <col min="1" max="1" width="23.140625" customWidth="1"/>
    <col min="5" max="5" width="15.42578125" customWidth="1"/>
    <col min="6" max="6" width="12" customWidth="1"/>
    <col min="8" max="8" width="29.28515625" customWidth="1"/>
  </cols>
  <sheetData>
    <row r="1" spans="1:13" x14ac:dyDescent="0.25">
      <c r="A1" s="279" t="s">
        <v>731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3" x14ac:dyDescent="0.25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3" x14ac:dyDescent="0.25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13" x14ac:dyDescent="0.25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3" ht="56.25" x14ac:dyDescent="0.25">
      <c r="A5" s="282" t="s">
        <v>3</v>
      </c>
      <c r="B5" s="282" t="s">
        <v>4</v>
      </c>
      <c r="C5" s="283" t="s">
        <v>5</v>
      </c>
      <c r="D5" s="283" t="s">
        <v>6</v>
      </c>
      <c r="E5" s="284" t="s">
        <v>698</v>
      </c>
      <c r="F5" s="285" t="s">
        <v>667</v>
      </c>
      <c r="G5" s="282" t="s">
        <v>699</v>
      </c>
      <c r="H5" s="286" t="s">
        <v>673</v>
      </c>
      <c r="I5" s="281"/>
      <c r="J5" s="281"/>
      <c r="K5" s="281"/>
      <c r="L5" s="281"/>
      <c r="M5" s="281"/>
    </row>
    <row r="6" spans="1:13" ht="126.75" x14ac:dyDescent="0.25">
      <c r="A6" s="287" t="s">
        <v>700</v>
      </c>
      <c r="B6" s="288" t="s">
        <v>701</v>
      </c>
      <c r="C6" s="260" t="s">
        <v>702</v>
      </c>
      <c r="D6" s="257">
        <v>41670</v>
      </c>
      <c r="E6" s="289">
        <v>127367.78</v>
      </c>
      <c r="F6" s="290" t="s">
        <v>703</v>
      </c>
      <c r="G6" s="291" t="s">
        <v>704</v>
      </c>
      <c r="H6" s="88" t="s">
        <v>676</v>
      </c>
      <c r="I6" s="281"/>
      <c r="J6" s="281"/>
      <c r="K6" s="281"/>
      <c r="L6" s="281"/>
      <c r="M6" s="281"/>
    </row>
    <row r="7" spans="1:13" ht="157.5" x14ac:dyDescent="0.25">
      <c r="A7" s="287" t="s">
        <v>13</v>
      </c>
      <c r="B7" s="288" t="s">
        <v>705</v>
      </c>
      <c r="C7" s="260" t="s">
        <v>706</v>
      </c>
      <c r="D7" s="257">
        <v>41698</v>
      </c>
      <c r="E7" s="289">
        <v>251049.26</v>
      </c>
      <c r="F7" s="290" t="s">
        <v>707</v>
      </c>
      <c r="G7" s="291" t="s">
        <v>708</v>
      </c>
      <c r="H7" s="88" t="s">
        <v>709</v>
      </c>
      <c r="I7" s="281"/>
      <c r="J7" s="281"/>
      <c r="K7" s="281"/>
      <c r="L7" s="281"/>
      <c r="M7" s="281"/>
    </row>
    <row r="8" spans="1:13" ht="157.5" x14ac:dyDescent="0.25">
      <c r="A8" s="287" t="s">
        <v>13</v>
      </c>
      <c r="B8" s="288" t="s">
        <v>710</v>
      </c>
      <c r="C8" s="260" t="s">
        <v>711</v>
      </c>
      <c r="D8" s="257">
        <v>41729</v>
      </c>
      <c r="E8" s="289">
        <v>221038.84</v>
      </c>
      <c r="F8" s="290" t="s">
        <v>707</v>
      </c>
      <c r="G8" s="291" t="s">
        <v>708</v>
      </c>
      <c r="H8" s="88" t="s">
        <v>709</v>
      </c>
      <c r="I8" s="281"/>
      <c r="J8" s="281"/>
      <c r="K8" s="281"/>
      <c r="L8" s="281"/>
      <c r="M8" s="281"/>
    </row>
    <row r="9" spans="1:13" ht="157.5" x14ac:dyDescent="0.25">
      <c r="A9" s="287" t="s">
        <v>13</v>
      </c>
      <c r="B9" s="288" t="s">
        <v>705</v>
      </c>
      <c r="C9" s="260" t="s">
        <v>712</v>
      </c>
      <c r="D9" s="257">
        <v>41729</v>
      </c>
      <c r="E9" s="289">
        <v>261493.11</v>
      </c>
      <c r="F9" s="290" t="s">
        <v>707</v>
      </c>
      <c r="G9" s="291" t="s">
        <v>708</v>
      </c>
      <c r="H9" s="88" t="s">
        <v>709</v>
      </c>
      <c r="I9" s="281"/>
      <c r="J9" s="281"/>
      <c r="K9" s="281"/>
      <c r="L9" s="281"/>
      <c r="M9" s="281"/>
    </row>
    <row r="10" spans="1:13" ht="126.75" x14ac:dyDescent="0.25">
      <c r="A10" s="287" t="s">
        <v>214</v>
      </c>
      <c r="B10" s="288" t="s">
        <v>713</v>
      </c>
      <c r="C10" s="260" t="s">
        <v>714</v>
      </c>
      <c r="D10" s="257">
        <v>41670</v>
      </c>
      <c r="E10" s="289">
        <v>12047.92</v>
      </c>
      <c r="F10" s="290" t="s">
        <v>707</v>
      </c>
      <c r="G10" s="291" t="s">
        <v>708</v>
      </c>
      <c r="H10" s="88" t="s">
        <v>715</v>
      </c>
      <c r="I10" s="281"/>
      <c r="J10" s="281"/>
      <c r="K10" s="281"/>
      <c r="L10" s="281"/>
      <c r="M10" s="281"/>
    </row>
    <row r="11" spans="1:13" ht="126.75" x14ac:dyDescent="0.25">
      <c r="A11" s="287" t="s">
        <v>214</v>
      </c>
      <c r="B11" s="288" t="s">
        <v>716</v>
      </c>
      <c r="C11" s="260" t="s">
        <v>717</v>
      </c>
      <c r="D11" s="257">
        <v>41670</v>
      </c>
      <c r="E11" s="289">
        <v>62916.89</v>
      </c>
      <c r="F11" s="290" t="s">
        <v>707</v>
      </c>
      <c r="G11" s="291" t="s">
        <v>708</v>
      </c>
      <c r="H11" s="88" t="s">
        <v>715</v>
      </c>
      <c r="I11" s="281"/>
      <c r="J11" s="281"/>
      <c r="K11" s="281"/>
      <c r="L11" s="281"/>
      <c r="M11" s="281"/>
    </row>
    <row r="12" spans="1:13" ht="126.75" x14ac:dyDescent="0.25">
      <c r="A12" s="287" t="s">
        <v>214</v>
      </c>
      <c r="B12" s="288" t="s">
        <v>713</v>
      </c>
      <c r="C12" s="260" t="s">
        <v>718</v>
      </c>
      <c r="D12" s="257">
        <v>41698</v>
      </c>
      <c r="E12" s="289">
        <v>230692.34</v>
      </c>
      <c r="F12" s="290" t="s">
        <v>707</v>
      </c>
      <c r="G12" s="291" t="s">
        <v>708</v>
      </c>
      <c r="H12" s="88" t="s">
        <v>715</v>
      </c>
      <c r="I12" s="281"/>
      <c r="J12" s="281"/>
      <c r="K12" s="281"/>
      <c r="L12" s="281"/>
      <c r="M12" s="281"/>
    </row>
    <row r="13" spans="1:13" ht="146.25" x14ac:dyDescent="0.25">
      <c r="A13" s="287" t="s">
        <v>226</v>
      </c>
      <c r="B13" s="288" t="s">
        <v>719</v>
      </c>
      <c r="C13" s="260" t="s">
        <v>720</v>
      </c>
      <c r="D13" s="257">
        <v>41670</v>
      </c>
      <c r="E13" s="289">
        <v>23649.61</v>
      </c>
      <c r="F13" s="290" t="s">
        <v>707</v>
      </c>
      <c r="G13" s="291" t="s">
        <v>708</v>
      </c>
      <c r="H13" s="88" t="s">
        <v>721</v>
      </c>
      <c r="I13" s="281"/>
      <c r="J13" s="281"/>
      <c r="K13" s="281"/>
      <c r="L13" s="281"/>
      <c r="M13" s="281"/>
    </row>
    <row r="14" spans="1:13" ht="146.25" x14ac:dyDescent="0.25">
      <c r="A14" s="287" t="s">
        <v>226</v>
      </c>
      <c r="B14" s="288" t="s">
        <v>722</v>
      </c>
      <c r="C14" s="260" t="s">
        <v>723</v>
      </c>
      <c r="D14" s="257">
        <v>41698</v>
      </c>
      <c r="E14" s="289">
        <v>72841.61</v>
      </c>
      <c r="F14" s="290" t="s">
        <v>707</v>
      </c>
      <c r="G14" s="291" t="s">
        <v>708</v>
      </c>
      <c r="H14" s="88" t="s">
        <v>721</v>
      </c>
      <c r="I14" s="281"/>
      <c r="J14" s="281"/>
      <c r="K14" s="281"/>
      <c r="L14" s="281"/>
      <c r="M14" s="281"/>
    </row>
    <row r="15" spans="1:13" x14ac:dyDescent="0.25">
      <c r="A15" s="292" t="s">
        <v>724</v>
      </c>
      <c r="B15" s="293"/>
      <c r="C15" s="294"/>
      <c r="D15" s="295"/>
      <c r="E15" s="296">
        <f>SUM(E6:E14)</f>
        <v>1263097.3600000003</v>
      </c>
      <c r="F15" s="297"/>
      <c r="G15" s="297"/>
      <c r="H15" s="298"/>
      <c r="I15" s="281"/>
      <c r="J15" s="281"/>
      <c r="K15" s="281"/>
      <c r="L15" s="281"/>
      <c r="M15" s="281"/>
    </row>
    <row r="16" spans="1:13" x14ac:dyDescent="0.25">
      <c r="A16" s="281"/>
      <c r="B16" s="281"/>
      <c r="C16" s="281"/>
      <c r="D16" s="281"/>
      <c r="E16" s="281"/>
      <c r="F16" s="281"/>
      <c r="G16" s="281"/>
      <c r="H16" s="298"/>
      <c r="I16" s="281"/>
      <c r="J16" s="281"/>
      <c r="K16" s="281"/>
      <c r="L16" s="281"/>
      <c r="M16" s="281"/>
    </row>
    <row r="17" spans="1:13" ht="56.25" x14ac:dyDescent="0.25">
      <c r="A17" s="282" t="s">
        <v>3</v>
      </c>
      <c r="B17" s="282" t="s">
        <v>4</v>
      </c>
      <c r="C17" s="283" t="s">
        <v>5</v>
      </c>
      <c r="D17" s="283" t="s">
        <v>6</v>
      </c>
      <c r="E17" s="284" t="s">
        <v>698</v>
      </c>
      <c r="F17" s="285" t="s">
        <v>667</v>
      </c>
      <c r="G17" s="282" t="s">
        <v>699</v>
      </c>
      <c r="H17" s="286" t="s">
        <v>673</v>
      </c>
      <c r="I17" s="281"/>
      <c r="J17" s="281"/>
      <c r="K17" s="281"/>
      <c r="L17" s="281"/>
      <c r="M17" s="281"/>
    </row>
    <row r="18" spans="1:13" ht="157.5" x14ac:dyDescent="0.25">
      <c r="A18" s="287" t="s">
        <v>13</v>
      </c>
      <c r="B18" s="288" t="s">
        <v>725</v>
      </c>
      <c r="C18" s="260" t="s">
        <v>726</v>
      </c>
      <c r="D18" s="257">
        <v>41578</v>
      </c>
      <c r="E18" s="289">
        <v>3593118.02</v>
      </c>
      <c r="F18" s="290" t="s">
        <v>727</v>
      </c>
      <c r="G18" s="291" t="s">
        <v>708</v>
      </c>
      <c r="H18" s="88" t="s">
        <v>728</v>
      </c>
      <c r="I18" s="281"/>
      <c r="J18" s="281"/>
      <c r="K18" s="281"/>
      <c r="L18" s="281"/>
      <c r="M18" s="281"/>
    </row>
    <row r="19" spans="1:13" ht="157.5" x14ac:dyDescent="0.25">
      <c r="A19" s="287" t="s">
        <v>13</v>
      </c>
      <c r="B19" s="288" t="s">
        <v>725</v>
      </c>
      <c r="C19" s="260" t="s">
        <v>729</v>
      </c>
      <c r="D19" s="257">
        <v>41608</v>
      </c>
      <c r="E19" s="289">
        <v>4525155.05</v>
      </c>
      <c r="F19" s="290" t="s">
        <v>727</v>
      </c>
      <c r="G19" s="291" t="s">
        <v>708</v>
      </c>
      <c r="H19" s="88" t="s">
        <v>728</v>
      </c>
      <c r="I19" s="281"/>
      <c r="J19" s="281"/>
      <c r="K19" s="281"/>
      <c r="L19" s="281"/>
      <c r="M19" s="281"/>
    </row>
    <row r="20" spans="1:13" ht="157.5" x14ac:dyDescent="0.25">
      <c r="A20" s="287" t="s">
        <v>13</v>
      </c>
      <c r="B20" s="288" t="s">
        <v>730</v>
      </c>
      <c r="C20" s="260" t="s">
        <v>718</v>
      </c>
      <c r="D20" s="257">
        <v>41639</v>
      </c>
      <c r="E20" s="289">
        <v>2586025.7400000002</v>
      </c>
      <c r="F20" s="290" t="s">
        <v>727</v>
      </c>
      <c r="G20" s="291" t="s">
        <v>708</v>
      </c>
      <c r="H20" s="88" t="s">
        <v>728</v>
      </c>
      <c r="I20" s="281"/>
      <c r="J20" s="281"/>
      <c r="K20" s="281"/>
      <c r="L20" s="281"/>
      <c r="M20" s="281"/>
    </row>
    <row r="21" spans="1:13" x14ac:dyDescent="0.25">
      <c r="A21" s="299" t="s">
        <v>724</v>
      </c>
      <c r="B21" s="299"/>
      <c r="C21" s="299"/>
      <c r="D21" s="299"/>
      <c r="E21" s="296">
        <f>SUM(E18:E20)</f>
        <v>10704298.810000001</v>
      </c>
      <c r="F21" s="297"/>
      <c r="G21" s="297"/>
      <c r="H21" s="300"/>
      <c r="I21" s="281"/>
      <c r="J21" s="281"/>
      <c r="K21" s="281"/>
      <c r="L21" s="281"/>
      <c r="M21" s="281"/>
    </row>
  </sheetData>
  <mergeCells count="4">
    <mergeCell ref="A1:M3"/>
    <mergeCell ref="F15:G15"/>
    <mergeCell ref="A21:D21"/>
    <mergeCell ref="F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ТГК</vt:lpstr>
      <vt:lpstr>ТГ ЦФР</vt:lpstr>
      <vt:lpstr>ТГ РД КОМ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2017-02-10T06:34:11Z</dcterms:modified>
</cp:coreProperties>
</file>