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990" firstSheet="4" activeTab="21"/>
  </bookViews>
  <sheets>
    <sheet name="Лот 1" sheetId="1" r:id="rId1"/>
    <sheet name="Лот 2" sheetId="2" r:id="rId2"/>
    <sheet name="Лот 3" sheetId="3" r:id="rId3"/>
    <sheet name="Лот 4" sheetId="4" r:id="rId4"/>
    <sheet name="Лот 5" sheetId="7" r:id="rId5"/>
    <sheet name="Лот 6" sheetId="10" r:id="rId6"/>
    <sheet name="Лот 7" sheetId="12" r:id="rId7"/>
    <sheet name="Лот 8" sheetId="14" r:id="rId8"/>
    <sheet name="9" sheetId="15" r:id="rId9"/>
    <sheet name="10" sheetId="16" r:id="rId10"/>
    <sheet name="11" sheetId="17" r:id="rId11"/>
    <sheet name="12" sheetId="18" r:id="rId12"/>
    <sheet name="13" sheetId="19" r:id="rId13"/>
    <sheet name="14" sheetId="20" r:id="rId14"/>
    <sheet name="15" sheetId="21" r:id="rId15"/>
    <sheet name="16" sheetId="22" r:id="rId16"/>
    <sheet name="17" sheetId="23" r:id="rId17"/>
    <sheet name="18" sheetId="24" r:id="rId18"/>
    <sheet name="19" sheetId="25" r:id="rId19"/>
    <sheet name="20" sheetId="26" r:id="rId20"/>
    <sheet name="21" sheetId="27" r:id="rId21"/>
    <sheet name="22" sheetId="29" r:id="rId22"/>
    <sheet name="Лист19" sheetId="30" r:id="rId23"/>
  </sheets>
  <externalReferences>
    <externalReference r:id="rId24"/>
  </externalReferences>
  <calcPr calcId="144525" refMode="R1C1"/>
</workbook>
</file>

<file path=xl/calcChain.xml><?xml version="1.0" encoding="utf-8"?>
<calcChain xmlns="http://schemas.openxmlformats.org/spreadsheetml/2006/main">
  <c r="F218" i="2" l="1"/>
  <c r="F19" i="4" l="1"/>
  <c r="F83" i="1" l="1"/>
  <c r="F93" i="1" l="1"/>
  <c r="G29" i="20" l="1"/>
  <c r="E20" i="16"/>
  <c r="F5" i="3"/>
  <c r="F210" i="2"/>
  <c r="F129" i="2"/>
  <c r="F83" i="2"/>
  <c r="F93" i="2"/>
  <c r="F62" i="2"/>
  <c r="F52" i="2"/>
  <c r="F40" i="2"/>
  <c r="E6" i="18" l="1"/>
  <c r="F142" i="1"/>
  <c r="F103" i="1"/>
  <c r="F45" i="1"/>
  <c r="F20" i="7" l="1"/>
  <c r="F10" i="7"/>
  <c r="F15" i="7" s="1"/>
  <c r="F9" i="7"/>
  <c r="F5" i="7"/>
  <c r="F33" i="4"/>
  <c r="F30" i="4"/>
  <c r="F26" i="4"/>
  <c r="F24" i="4"/>
  <c r="F16" i="4"/>
  <c r="F11" i="4"/>
  <c r="F9" i="4"/>
  <c r="F6" i="4"/>
  <c r="G16" i="27" l="1"/>
  <c r="G15" i="27"/>
  <c r="G6" i="27"/>
  <c r="G26" i="27" s="1"/>
  <c r="F5" i="26" l="1"/>
  <c r="F4" i="25" l="1"/>
  <c r="G42" i="24" l="1"/>
  <c r="G2" i="24"/>
  <c r="G49" i="24" s="1"/>
  <c r="G51" i="24" s="1"/>
  <c r="G42" i="23" l="1"/>
  <c r="G16" i="22" l="1"/>
  <c r="G2" i="22"/>
  <c r="G17" i="22" l="1"/>
  <c r="G5" i="21"/>
  <c r="G6" i="21" s="1"/>
  <c r="F6" i="19" l="1"/>
  <c r="C5" i="19"/>
  <c r="C4" i="19"/>
  <c r="C3" i="19"/>
  <c r="C2" i="19"/>
  <c r="E22" i="17" l="1"/>
  <c r="E7" i="15" l="1"/>
  <c r="E21" i="14" l="1"/>
  <c r="F8" i="12" l="1"/>
  <c r="F12" i="10" l="1"/>
  <c r="F35" i="3" l="1"/>
  <c r="F22" i="3"/>
  <c r="F17" i="3"/>
  <c r="F30" i="3" l="1"/>
  <c r="F27" i="3"/>
  <c r="F199" i="2" l="1"/>
  <c r="F190" i="2"/>
  <c r="F173" i="2"/>
  <c r="F167" i="2"/>
  <c r="F157" i="2"/>
  <c r="F137" i="2"/>
  <c r="F110" i="2"/>
  <c r="F121" i="1"/>
  <c r="F87" i="1" l="1"/>
  <c r="F70" i="1"/>
  <c r="F136" i="1"/>
  <c r="F98" i="1"/>
  <c r="F162" i="2" l="1"/>
  <c r="F152" i="2"/>
  <c r="F149" i="2"/>
  <c r="F141" i="2"/>
  <c r="F107" i="2"/>
  <c r="F97" i="2"/>
  <c r="F34" i="2"/>
  <c r="F30" i="2"/>
  <c r="F14" i="2"/>
  <c r="F10" i="2"/>
  <c r="F76" i="1"/>
  <c r="F64" i="1"/>
  <c r="F57" i="1"/>
  <c r="F49" i="1"/>
  <c r="F22" i="1"/>
  <c r="F36" i="1"/>
  <c r="F24" i="1"/>
  <c r="F26" i="1" s="1"/>
  <c r="F16" i="1"/>
  <c r="F12" i="1"/>
</calcChain>
</file>

<file path=xl/sharedStrings.xml><?xml version="1.0" encoding="utf-8"?>
<sst xmlns="http://schemas.openxmlformats.org/spreadsheetml/2006/main" count="2228" uniqueCount="850">
  <si>
    <t>Наименование дебитора</t>
  </si>
  <si>
    <t>ИНН</t>
  </si>
  <si>
    <t>Номер счета-фактуры</t>
  </si>
  <si>
    <t>Дата счета -фактуры</t>
  </si>
  <si>
    <t>Номер дела</t>
  </si>
  <si>
    <t>Задолженность всего</t>
  </si>
  <si>
    <t xml:space="preserve">МУП "Тверьспецавтохозяйство" </t>
  </si>
  <si>
    <t xml:space="preserve">ОГУП "Фармация" </t>
  </si>
  <si>
    <t xml:space="preserve">ООО "МАГНУМ 418" </t>
  </si>
  <si>
    <t>ООО "ТИМ"</t>
  </si>
  <si>
    <t>ООО "ТЕХНОМЕТ"</t>
  </si>
  <si>
    <t xml:space="preserve">ГОУ ВПО "Военная академия воздушно-космической обороны имени Маршала Советского Союза Г.К.Жукова (г.Тверь)" МО РФ </t>
  </si>
  <si>
    <t xml:space="preserve">7500/10382 </t>
  </si>
  <si>
    <t>А66-779/2011</t>
  </si>
  <si>
    <t>ГУ "ТВЕРСКОЙ ЛЕСХОЗ"</t>
  </si>
  <si>
    <t xml:space="preserve">7500/2513 </t>
  </si>
  <si>
    <t xml:space="preserve">7500/4089 </t>
  </si>
  <si>
    <t xml:space="preserve">7500/5646 </t>
  </si>
  <si>
    <t>А66-11952/2010</t>
  </si>
  <si>
    <t>ООО "Империя отдыха"</t>
  </si>
  <si>
    <t xml:space="preserve">госпошлина </t>
  </si>
  <si>
    <t>ИТОГО</t>
  </si>
  <si>
    <t xml:space="preserve">ООО"Медиа-Нет" </t>
  </si>
  <si>
    <t>ООО "ПЕТЕРБУРГ СИТИ инвест"</t>
  </si>
  <si>
    <t xml:space="preserve">7500/11929 </t>
  </si>
  <si>
    <t>А66-1067/2012</t>
  </si>
  <si>
    <t xml:space="preserve">7500/5980 </t>
  </si>
  <si>
    <t>ООО "САЛОН КАРИНА"</t>
  </si>
  <si>
    <t xml:space="preserve">ООО "Тверская бумажная фабрика" </t>
  </si>
  <si>
    <t>ООО "Тверская трикотажная компания "Георг"</t>
  </si>
  <si>
    <t>ООО «ОБЪЕДИНЕНИЕ»</t>
  </si>
  <si>
    <t>ОАО"СПК Мосэнергострой"</t>
  </si>
  <si>
    <t>ОАО "Тверской Полиэфир"</t>
  </si>
  <si>
    <t>ОАО Тверьреставрация"</t>
  </si>
  <si>
    <t>ОАО "Тверьстекло-М"</t>
  </si>
  <si>
    <t>ООО «Промэкс»</t>
  </si>
  <si>
    <t xml:space="preserve">7500/15984 </t>
  </si>
  <si>
    <t xml:space="preserve">7500/966 </t>
  </si>
  <si>
    <t xml:space="preserve">7500/2489 </t>
  </si>
  <si>
    <t xml:space="preserve">7500/4109 </t>
  </si>
  <si>
    <t xml:space="preserve">7500/5736 </t>
  </si>
  <si>
    <t xml:space="preserve">7500/7018 </t>
  </si>
  <si>
    <t>А66-18975/2011</t>
  </si>
  <si>
    <t>А66-8274/2013</t>
  </si>
  <si>
    <t xml:space="preserve">7500/1803 </t>
  </si>
  <si>
    <t xml:space="preserve">7500/3413 </t>
  </si>
  <si>
    <t xml:space="preserve">7500/5055 </t>
  </si>
  <si>
    <t>А66-18912/2011</t>
  </si>
  <si>
    <t xml:space="preserve">7500/684 </t>
  </si>
  <si>
    <t>А66-16600/2014</t>
  </si>
  <si>
    <t xml:space="preserve">7500/1869 </t>
  </si>
  <si>
    <t xml:space="preserve">7500/3478 </t>
  </si>
  <si>
    <t>А66-14105/2012</t>
  </si>
  <si>
    <t xml:space="preserve">7500/3532 </t>
  </si>
  <si>
    <t>А66-14106/2012</t>
  </si>
  <si>
    <t xml:space="preserve">ООО "ЭЛКОН" </t>
  </si>
  <si>
    <t xml:space="preserve">7500/1211 </t>
  </si>
  <si>
    <t xml:space="preserve">7500/2741 </t>
  </si>
  <si>
    <t xml:space="preserve">7500/4319 </t>
  </si>
  <si>
    <t xml:space="preserve">7500/5875 </t>
  </si>
  <si>
    <t xml:space="preserve">7500/12477 </t>
  </si>
  <si>
    <t xml:space="preserve">7500/14206 </t>
  </si>
  <si>
    <t>А66-11953/2010</t>
  </si>
  <si>
    <t>А66-1941/2012</t>
  </si>
  <si>
    <t xml:space="preserve">7500/9754 </t>
  </si>
  <si>
    <t xml:space="preserve">ООО "САНДОР" </t>
  </si>
  <si>
    <t xml:space="preserve">7500/5067 </t>
  </si>
  <si>
    <t>А66-4543/2013</t>
  </si>
  <si>
    <t xml:space="preserve">7500/299 </t>
  </si>
  <si>
    <t xml:space="preserve">7500/381 </t>
  </si>
  <si>
    <t>А66-6840/20140</t>
  </si>
  <si>
    <t xml:space="preserve">7500/530 </t>
  </si>
  <si>
    <t xml:space="preserve">7500/2055 </t>
  </si>
  <si>
    <t xml:space="preserve">7500/3678 </t>
  </si>
  <si>
    <t xml:space="preserve">7500/5312 </t>
  </si>
  <si>
    <t>А66-11529/2012</t>
  </si>
  <si>
    <t xml:space="preserve">7500/3348 </t>
  </si>
  <si>
    <t>А66-6353/2011</t>
  </si>
  <si>
    <t xml:space="preserve">ООО УниСтрой </t>
  </si>
  <si>
    <t>Филиал ОАО "РЭУ "Западный"</t>
  </si>
  <si>
    <t xml:space="preserve">7500/10690 </t>
  </si>
  <si>
    <t>А40-106445/2013</t>
  </si>
  <si>
    <t>ООО ЭНЕРГОМОНТАЖ-ИНВЕСТ</t>
  </si>
  <si>
    <t>ООО ЖСК N102</t>
  </si>
  <si>
    <t xml:space="preserve">ООО ЖСК N86 </t>
  </si>
  <si>
    <t>А66-8332/2011</t>
  </si>
  <si>
    <t>АО "Евразийская энергетическая компания"</t>
  </si>
  <si>
    <t>НОУ ДПО Тверская ОТШ ДОСААФ России</t>
  </si>
  <si>
    <t>ОАО "ГТ-ТЭЦ-ЭНЕРГО"</t>
  </si>
  <si>
    <t>ООО "СКБ Теплоэнергосервис"</t>
  </si>
  <si>
    <t>ООО "Тверьоблэнергосбыт"</t>
  </si>
  <si>
    <t>ООО Кафе "Молодежное"</t>
  </si>
  <si>
    <t>проценты</t>
  </si>
  <si>
    <t>ЗАО "Калининское"</t>
  </si>
  <si>
    <t xml:space="preserve">7500/349 </t>
  </si>
  <si>
    <t>А66-7055/2014</t>
  </si>
  <si>
    <t>ЖК "ОЛИМП"</t>
  </si>
  <si>
    <t xml:space="preserve">7500/7722 </t>
  </si>
  <si>
    <t xml:space="preserve">7500/9596 </t>
  </si>
  <si>
    <t xml:space="preserve">7500/10528 </t>
  </si>
  <si>
    <t xml:space="preserve">7500/880 </t>
  </si>
  <si>
    <t xml:space="preserve">7500/2403 </t>
  </si>
  <si>
    <t xml:space="preserve">7500/4023 </t>
  </si>
  <si>
    <t xml:space="preserve">7500/5650 </t>
  </si>
  <si>
    <t>А66-11955/2011</t>
  </si>
  <si>
    <t>госпошлина</t>
  </si>
  <si>
    <t>ЖСК N110</t>
  </si>
  <si>
    <t xml:space="preserve">ЖСК N10 </t>
  </si>
  <si>
    <t xml:space="preserve">7500/1523 </t>
  </si>
  <si>
    <t xml:space="preserve">7500/3041 </t>
  </si>
  <si>
    <t>А66-7365/2011</t>
  </si>
  <si>
    <t>ЖСК N27</t>
  </si>
  <si>
    <t>ЖСК N30</t>
  </si>
  <si>
    <t xml:space="preserve">7500/1340 </t>
  </si>
  <si>
    <t xml:space="preserve">7500/2871 </t>
  </si>
  <si>
    <t xml:space="preserve">7500/4448 </t>
  </si>
  <si>
    <t xml:space="preserve">7500/5999 </t>
  </si>
  <si>
    <t xml:space="preserve">7500/7113 </t>
  </si>
  <si>
    <t xml:space="preserve">7500/8140 </t>
  </si>
  <si>
    <t xml:space="preserve">7500/9036 </t>
  </si>
  <si>
    <t xml:space="preserve">7500/9952 </t>
  </si>
  <si>
    <t xml:space="preserve">7500/10949 </t>
  </si>
  <si>
    <t xml:space="preserve">7500/12596 </t>
  </si>
  <si>
    <t xml:space="preserve">7500/14327 </t>
  </si>
  <si>
    <t xml:space="preserve">7500/7354 </t>
  </si>
  <si>
    <t xml:space="preserve">7500/8283 </t>
  </si>
  <si>
    <t xml:space="preserve">7500/9166 </t>
  </si>
  <si>
    <t xml:space="preserve">7500/10050 </t>
  </si>
  <si>
    <t>ЖСК N70</t>
  </si>
  <si>
    <t xml:space="preserve">7500/10053 </t>
  </si>
  <si>
    <t xml:space="preserve">7500/10089 </t>
  </si>
  <si>
    <t>А66-13980/2012</t>
  </si>
  <si>
    <t>ТСЖ "Бастион"</t>
  </si>
  <si>
    <t xml:space="preserve">7500/2918 </t>
  </si>
  <si>
    <t xml:space="preserve">7500/4537 </t>
  </si>
  <si>
    <t xml:space="preserve">7500/6167 </t>
  </si>
  <si>
    <t>А66-18388/2011</t>
  </si>
  <si>
    <t>ТСЖ "Вагонников"</t>
  </si>
  <si>
    <t xml:space="preserve">7500/13814 </t>
  </si>
  <si>
    <t xml:space="preserve">7500/16005 </t>
  </si>
  <si>
    <t xml:space="preserve">7500/987 </t>
  </si>
  <si>
    <t xml:space="preserve">7500/2510 </t>
  </si>
  <si>
    <t xml:space="preserve">7500/4130 </t>
  </si>
  <si>
    <t xml:space="preserve">7500/5757 </t>
  </si>
  <si>
    <t xml:space="preserve">7500/7034 </t>
  </si>
  <si>
    <t xml:space="preserve">7500/8904 </t>
  </si>
  <si>
    <t xml:space="preserve">7500/9768 </t>
  </si>
  <si>
    <t>А66-7180/2011</t>
  </si>
  <si>
    <t>А66-5698/2013</t>
  </si>
  <si>
    <t>ТСЖ "ГУСЕВА, 47"</t>
  </si>
  <si>
    <t xml:space="preserve">7500/4539 </t>
  </si>
  <si>
    <t xml:space="preserve">7500/12686 </t>
  </si>
  <si>
    <t xml:space="preserve">7500/14417 </t>
  </si>
  <si>
    <t xml:space="preserve">7500/16531 </t>
  </si>
  <si>
    <t xml:space="preserve">7500/3039 </t>
  </si>
  <si>
    <t xml:space="preserve">7500/4658 </t>
  </si>
  <si>
    <t>А66-5637/2013</t>
  </si>
  <si>
    <t>А66-7195/2011</t>
  </si>
  <si>
    <t>А66-6000/2012</t>
  </si>
  <si>
    <t xml:space="preserve">ТСЖ "ЖИГАРЕВА,7" </t>
  </si>
  <si>
    <t xml:space="preserve">7500/5788 </t>
  </si>
  <si>
    <t xml:space="preserve">7500/6979 </t>
  </si>
  <si>
    <t xml:space="preserve">7500/8015 </t>
  </si>
  <si>
    <t xml:space="preserve">7500/8913 </t>
  </si>
  <si>
    <t xml:space="preserve">7500/9832 </t>
  </si>
  <si>
    <t xml:space="preserve">7500/10826 </t>
  </si>
  <si>
    <t xml:space="preserve">7500/12393 </t>
  </si>
  <si>
    <t xml:space="preserve">7500/14121 </t>
  </si>
  <si>
    <t xml:space="preserve">7500/16237 </t>
  </si>
  <si>
    <t xml:space="preserve">7500/1224 </t>
  </si>
  <si>
    <t xml:space="preserve">7500/4363 </t>
  </si>
  <si>
    <t xml:space="preserve">7500/5992 </t>
  </si>
  <si>
    <t xml:space="preserve">7500/7227 </t>
  </si>
  <si>
    <t xml:space="preserve">7500/8194 </t>
  </si>
  <si>
    <t xml:space="preserve">7500/9064 </t>
  </si>
  <si>
    <t xml:space="preserve">7500/9936 </t>
  </si>
  <si>
    <t>А66-10577/2010</t>
  </si>
  <si>
    <t>А66-7196/2011</t>
  </si>
  <si>
    <t>А66-8272/2013</t>
  </si>
  <si>
    <t>ТСЖ "КОРОЛЕВА,9"</t>
  </si>
  <si>
    <t xml:space="preserve">7500/10133 </t>
  </si>
  <si>
    <t>ТСЖ "Луначарского, 36"</t>
  </si>
  <si>
    <t xml:space="preserve">7500/16274 </t>
  </si>
  <si>
    <t xml:space="preserve">7500/2780 </t>
  </si>
  <si>
    <t xml:space="preserve">7500/4400 </t>
  </si>
  <si>
    <t xml:space="preserve">7500/6029 </t>
  </si>
  <si>
    <t xml:space="preserve">7500/7260 </t>
  </si>
  <si>
    <t xml:space="preserve">7500/8220 </t>
  </si>
  <si>
    <t xml:space="preserve">7500/9094 </t>
  </si>
  <si>
    <t xml:space="preserve">7500/9965 </t>
  </si>
  <si>
    <t>А66-18360/2011</t>
  </si>
  <si>
    <t>А66-7366/2011</t>
  </si>
  <si>
    <t xml:space="preserve">ТСЖ "МЕДНИКОВСКАЯ,24" </t>
  </si>
  <si>
    <t xml:space="preserve">7500/2431 </t>
  </si>
  <si>
    <t xml:space="preserve">7500/7997 </t>
  </si>
  <si>
    <t xml:space="preserve">7500/9729 </t>
  </si>
  <si>
    <t>А66-11539/2012</t>
  </si>
  <si>
    <t>ТСЖ "МИГАЛОВСКАЯ НАБ.,Д.1 К.2"</t>
  </si>
  <si>
    <t xml:space="preserve">7500/12414 </t>
  </si>
  <si>
    <t xml:space="preserve">7500/16259 </t>
  </si>
  <si>
    <t xml:space="preserve">7500/2765 </t>
  </si>
  <si>
    <t xml:space="preserve">7500/4385 </t>
  </si>
  <si>
    <t xml:space="preserve">7500/6014 </t>
  </si>
  <si>
    <t xml:space="preserve">7500/7247 </t>
  </si>
  <si>
    <t xml:space="preserve">7500/8209 </t>
  </si>
  <si>
    <t xml:space="preserve">7500/9082 </t>
  </si>
  <si>
    <t xml:space="preserve">7500/9953 </t>
  </si>
  <si>
    <t>А66-7192/2011</t>
  </si>
  <si>
    <t>А66-455/2012</t>
  </si>
  <si>
    <t>ТСЖ "Монолит"</t>
  </si>
  <si>
    <t xml:space="preserve">7500/9800 </t>
  </si>
  <si>
    <t>А66-11542/2012</t>
  </si>
  <si>
    <t>ТСЖ "На Трудолюбия"</t>
  </si>
  <si>
    <t xml:space="preserve">7500/2278 </t>
  </si>
  <si>
    <t xml:space="preserve">7500/3855 </t>
  </si>
  <si>
    <t xml:space="preserve">7500/7762 </t>
  </si>
  <si>
    <t xml:space="preserve">7500/12025 </t>
  </si>
  <si>
    <t xml:space="preserve">7500/13751 </t>
  </si>
  <si>
    <t xml:space="preserve">7500/15941 </t>
  </si>
  <si>
    <t xml:space="preserve">7500/922 </t>
  </si>
  <si>
    <t xml:space="preserve">7500/2445 </t>
  </si>
  <si>
    <t xml:space="preserve">7500/4065 </t>
  </si>
  <si>
    <t xml:space="preserve">7500/5692 </t>
  </si>
  <si>
    <t xml:space="preserve">7500/7001 </t>
  </si>
  <si>
    <t xml:space="preserve">7500/8008 </t>
  </si>
  <si>
    <t xml:space="preserve">7500/8876 </t>
  </si>
  <si>
    <t xml:space="preserve">7500/9742 </t>
  </si>
  <si>
    <t>А66-7179/2011</t>
  </si>
  <si>
    <t>А66-6408/2013</t>
  </si>
  <si>
    <t xml:space="preserve">7500/923 </t>
  </si>
  <si>
    <t xml:space="preserve">7500/2446 </t>
  </si>
  <si>
    <t xml:space="preserve">7500/4066 </t>
  </si>
  <si>
    <t xml:space="preserve">7500/8877 </t>
  </si>
  <si>
    <t xml:space="preserve">7500/9743 </t>
  </si>
  <si>
    <t>А66-1058/2012</t>
  </si>
  <si>
    <t xml:space="preserve">ТСЖ "САНКТ-ПЕТЕРБУРГСКОЕ ШОССЕ,9" </t>
  </si>
  <si>
    <t>ТСЖ "САНКТ-ПЕТЕРБУРГСКОЕ ШОССЕ,18"</t>
  </si>
  <si>
    <t xml:space="preserve">7500/2662 </t>
  </si>
  <si>
    <t xml:space="preserve">7500/5796 </t>
  </si>
  <si>
    <t xml:space="preserve">7500/6000 </t>
  </si>
  <si>
    <t>ТСЖ "Свободный 30"</t>
  </si>
  <si>
    <t xml:space="preserve">7500/1161 </t>
  </si>
  <si>
    <t xml:space="preserve">7500/2691 </t>
  </si>
  <si>
    <t xml:space="preserve">7500/4268 </t>
  </si>
  <si>
    <t xml:space="preserve">7500/5824 </t>
  </si>
  <si>
    <t xml:space="preserve">7500/7011 </t>
  </si>
  <si>
    <t xml:space="preserve">7500/8046 </t>
  </si>
  <si>
    <t xml:space="preserve">7500/8944 </t>
  </si>
  <si>
    <t>А66-10960/2010</t>
  </si>
  <si>
    <t>ТСЖ "СИМЕОНОВСКАЯ,87"</t>
  </si>
  <si>
    <t xml:space="preserve">7500/6984 </t>
  </si>
  <si>
    <t xml:space="preserve">7500/8861 </t>
  </si>
  <si>
    <t>ТСЖ "Тверской,12"</t>
  </si>
  <si>
    <t xml:space="preserve">7500/8843 </t>
  </si>
  <si>
    <t xml:space="preserve">7500/9708 </t>
  </si>
  <si>
    <t>А66-11218/2012</t>
  </si>
  <si>
    <t xml:space="preserve">ТСЖ "ул. Хрустальная, 41 корпус 4" </t>
  </si>
  <si>
    <t xml:space="preserve">7500/317 </t>
  </si>
  <si>
    <t xml:space="preserve">7500/1843 </t>
  </si>
  <si>
    <t xml:space="preserve">7500/3452 </t>
  </si>
  <si>
    <t xml:space="preserve">7500/5091 </t>
  </si>
  <si>
    <t>А66-6633/2011</t>
  </si>
  <si>
    <t xml:space="preserve">ТСЖ "УЧИТЕЛЬСКАЯ, ДОМ 6, КОРПУС 1" </t>
  </si>
  <si>
    <t xml:space="preserve">7500/4358 </t>
  </si>
  <si>
    <t xml:space="preserve">7500/5987 </t>
  </si>
  <si>
    <t>А66-7293/2011</t>
  </si>
  <si>
    <t>ТСЖ "ХРОМОВА,19"</t>
  </si>
  <si>
    <t xml:space="preserve">7500/6977 </t>
  </si>
  <si>
    <t xml:space="preserve">7500/7988 </t>
  </si>
  <si>
    <t xml:space="preserve">7500/9719 </t>
  </si>
  <si>
    <t>А66-15025/2011</t>
  </si>
  <si>
    <t>ТСЖ "Хрустальная, 40"</t>
  </si>
  <si>
    <t xml:space="preserve">7500/1662 </t>
  </si>
  <si>
    <t xml:space="preserve">7500/3239 </t>
  </si>
  <si>
    <t xml:space="preserve">7500/4802 </t>
  </si>
  <si>
    <t xml:space="preserve">7500/7423 </t>
  </si>
  <si>
    <t xml:space="preserve">7500/8394 </t>
  </si>
  <si>
    <t xml:space="preserve">7500/9327 </t>
  </si>
  <si>
    <t xml:space="preserve">7500/10235 </t>
  </si>
  <si>
    <t xml:space="preserve">7500/280 </t>
  </si>
  <si>
    <t xml:space="preserve">7500/1806 </t>
  </si>
  <si>
    <t xml:space="preserve">7500/3416 </t>
  </si>
  <si>
    <t xml:space="preserve">7500/5058 </t>
  </si>
  <si>
    <t xml:space="preserve">7500/6644 </t>
  </si>
  <si>
    <t xml:space="preserve">7500/7734 </t>
  </si>
  <si>
    <t xml:space="preserve">7500/8595 </t>
  </si>
  <si>
    <t xml:space="preserve">7500/9476 </t>
  </si>
  <si>
    <t>А66-10203/2010</t>
  </si>
  <si>
    <t>А66-7181/2011</t>
  </si>
  <si>
    <t>А66-4544/2013</t>
  </si>
  <si>
    <t>ТСЖ "Хрустальная, дом46, корпус2"</t>
  </si>
  <si>
    <t xml:space="preserve">7500/7425 </t>
  </si>
  <si>
    <t xml:space="preserve">7500/8396 </t>
  </si>
  <si>
    <t xml:space="preserve">7500/282 </t>
  </si>
  <si>
    <t xml:space="preserve">7500/1808 </t>
  </si>
  <si>
    <t xml:space="preserve">7500/3418 </t>
  </si>
  <si>
    <t xml:space="preserve">7500/5060 </t>
  </si>
  <si>
    <t>А66-9599/2010</t>
  </si>
  <si>
    <t>А66-7288/2011</t>
  </si>
  <si>
    <t>ТСЖ "Хрустальная,2 корпус 5"</t>
  </si>
  <si>
    <t xml:space="preserve">7500/4118 </t>
  </si>
  <si>
    <t>ТСЖ "ЮЖНЫЙ"</t>
  </si>
  <si>
    <t>А66-10015/2010</t>
  </si>
  <si>
    <t>ТСЖ N3</t>
  </si>
  <si>
    <t xml:space="preserve">7500/9758 </t>
  </si>
  <si>
    <t xml:space="preserve">ЖСК N117 </t>
  </si>
  <si>
    <t>ЖСК N6</t>
  </si>
  <si>
    <t>ТСЖ "НА ВОЛОДАРСКОГО"</t>
  </si>
  <si>
    <t>ТСЖ "Свободный переулок, 43/18"</t>
  </si>
  <si>
    <t xml:space="preserve">ТСЖ "ТРУДОЛЮБИЯ,37" </t>
  </si>
  <si>
    <t xml:space="preserve">ТСЖ "Хрустальная, дом 46, корпус 3" </t>
  </si>
  <si>
    <t xml:space="preserve"> </t>
  </si>
  <si>
    <t xml:space="preserve">Приложение № 1 к Дополнительному Соглашению  № 2 к договору уступки права требования 
от 13.12.2013    № 0001-000278-14
</t>
  </si>
  <si>
    <t xml:space="preserve">ИТОГО </t>
  </si>
  <si>
    <t xml:space="preserve">Приложение № 1 к Дополнительному Соглашению  № 2 к договору уступки права требования 
от 13.12.2013    № 0001-000278-14, дог. 3899-Ц-13
</t>
  </si>
  <si>
    <t xml:space="preserve">Приложение № 1 к Дополнительному Соглашению  № 2 к договору уступки права требования 
от 13.12.2013    № 0001-000278-14, дог.  3902-Ц-13
</t>
  </si>
  <si>
    <t>Приложение № 1.2 к договору уступки права требования №26</t>
  </si>
  <si>
    <t xml:space="preserve">Приложение № 1 к Дополнительному Соглашению  № 4 к договору уступки права требования 
от 13.12.2013    № 0001-000278-14
</t>
  </si>
  <si>
    <t>Приложение № 1.2 к договору уступки права требования №26, дог. 3659-Ц-14</t>
  </si>
  <si>
    <t>Приложение № 1.2 к договору уступки права требования №26, дог. 3644-Ц-14</t>
  </si>
  <si>
    <t xml:space="preserve">Приложение № 1 к Дополнительному Соглашению  № 4 к договору уступки права требования 
от 13.12.2013    № 0001-000278-14, дог.  0558-Ц-14 
</t>
  </si>
  <si>
    <t>Приложение № 1.2 к договору уступки права требования №32, дог. № DVR-40101151-BEJETSPK-TVEROBLE-1-14 от 31.01.2014</t>
  </si>
  <si>
    <t xml:space="preserve">Приложение № 1 к Дополнительному Соглашению  № 4 к договору уступки права требования 
от 13.12.2013    № 0001-000278-14, дог.  0551-Ц-14
</t>
  </si>
  <si>
    <t xml:space="preserve">Приложение № 1 к Дополнительному Соглашению  № 4 к договору уступки права требования 
от 13.12.2013    № 0001-000278-14, дог. 2175-Ц-14
</t>
  </si>
  <si>
    <t xml:space="preserve">Приложение № 1 к Дополнительному Соглашению  № 4 к договору уступки права требования 
от 13.12.2013    № 0001-000278-14, 2179-Ц-14
</t>
  </si>
  <si>
    <t xml:space="preserve">Приложение № 1 к Дополнительному Соглашению  № 4 к договору уступки права требования 
от 13.12.2013    № 0001-000278-14, дог. RDN-PTVOBSK3-STVERTE2-06-KP-13-E от 26.04.2013г.
</t>
  </si>
  <si>
    <t xml:space="preserve">Приложение № 1 к Дополнительному Соглашению  № 4 к договору уступки права требования 
от 13.12.2013    № 0001-000278-14, дог. RDN-PTVOBSK4-STVERTE2-06-KP-13-E от 26.04.2013г.
</t>
  </si>
  <si>
    <t>Приложение № 1.2 к договору уступки права требования №26, дог. RDN-PTVOBSK1-STVERTE2-06-KP-13-E от 26.04.2013г.</t>
  </si>
  <si>
    <t>Приложение № 1.2 к договору уступки права требования №26, дог. RDN-PTVOBSK2-STVERTE2-06-KP-13-E от 26.04.2013г.</t>
  </si>
  <si>
    <t>8060/12 от 31.01.2014</t>
  </si>
  <si>
    <t>6010/273 от 31.12.2013</t>
  </si>
  <si>
    <t>6010/274 от 31.12.2013</t>
  </si>
  <si>
    <t>6010/271 от 31.12.2013</t>
  </si>
  <si>
    <t>6010/272 от 31.12.2013</t>
  </si>
  <si>
    <t>8070/43 от 31.10.2013</t>
  </si>
  <si>
    <t>8070/280 от 30.11.2013</t>
  </si>
  <si>
    <t>8080/509 от 31.12.2013</t>
  </si>
  <si>
    <t xml:space="preserve">Приложение № 1 к Дополнительному Соглашению  № 2 к договору уступки права требования 
от 13.12.2013    № 0001-000278-14, дог. 3225-Ц-12
</t>
  </si>
  <si>
    <t xml:space="preserve">Приложение № 1 к Дополнительному Соглашению  № 2 к договору уступки права требования 
от 13.12.2013    № 0001-000278-14, дог. 2290-Ц-13 
</t>
  </si>
  <si>
    <t xml:space="preserve">Приложение № 1 к Дополнительному Соглашению  № 2 к договору уступки права требования 
от 13.12.2013    № 0001-000278-14, дог. 0992-Ц-13
</t>
  </si>
  <si>
    <t xml:space="preserve">Приложение № 1 к Дополнительному Соглашению  № 4 к договору уступки права требования 
от 13.12.2013    № 0001-000278-14, дог. 3270-Ц-14
</t>
  </si>
  <si>
    <t xml:space="preserve">Приложение № 1 к Дополнительному Соглашению  № 4 к договору уступки права требования 
от 13.12.2013    № 0001-000278-14, дог. 3600-Ц-14 
</t>
  </si>
  <si>
    <t xml:space="preserve">Приложение № 1 к Дополнительному Соглашению  № 4 к договору уступки права требования 
от 13.12.2013    № 0001-000278-14, дог. 3604-Ц-14 
</t>
  </si>
  <si>
    <t xml:space="preserve">Приложение № 1 к Дополнительному Соглашению  № 4 к договору уступки права требования 
от 13.12.2013    № 0001-000278-14, дог. 3599-Ц-14
</t>
  </si>
  <si>
    <t>Приложение № 1.2 к договору уступки права требования №26_______________, 3639-Ц-14</t>
  </si>
  <si>
    <t>Приложение № 1.2 к договору уступки права требования №26_______________, 3639-Ц-15</t>
  </si>
  <si>
    <t xml:space="preserve">Приложение № 1.2 к договору уступки права требования №26______________,3640-Ц-14 </t>
  </si>
  <si>
    <t>Приложение № 1.2 к договору уступки права требования №26____________, 3640-Ц-14</t>
  </si>
  <si>
    <t>Приложение № 1.2 к договору уступки права требования №26__________, 3655-Ц-14</t>
  </si>
  <si>
    <t>Приложение № 1.2 к договору уступки права требования №26_________, 3655-Ц-14</t>
  </si>
  <si>
    <t>Приложение № 1.2 к договору уступки права требования №27, № KOM-30115758-BEJETSPK-GTTEGENR-1-13 от 30.09.2013г.</t>
  </si>
  <si>
    <t xml:space="preserve">Наименование дебитора </t>
  </si>
  <si>
    <t>Дата счета-фактуры</t>
  </si>
  <si>
    <t xml:space="preserve">Общество с ограниченной ответственностью Управляющая компания "Дома в порядке" </t>
  </si>
  <si>
    <t xml:space="preserve">7500/8638 </t>
  </si>
  <si>
    <t>А66-10359/2011</t>
  </si>
  <si>
    <t xml:space="preserve">Общество с ограниченной ответственностью "Управляющая компания "БЛАГО" </t>
  </si>
  <si>
    <t xml:space="preserve">7500/428 </t>
  </si>
  <si>
    <t>003822036 от 27.04.12 А66-7871/2011</t>
  </si>
  <si>
    <t xml:space="preserve">7500/1953 </t>
  </si>
  <si>
    <t xml:space="preserve">7500/3575 </t>
  </si>
  <si>
    <t xml:space="preserve">7500/5210 </t>
  </si>
  <si>
    <t xml:space="preserve">7500/6710 </t>
  </si>
  <si>
    <t xml:space="preserve">7500/7784 </t>
  </si>
  <si>
    <t>003380318 от 12.12.12 А66-18910/2011</t>
  </si>
  <si>
    <t xml:space="preserve">7500/8648 </t>
  </si>
  <si>
    <t xml:space="preserve">7500/9524 </t>
  </si>
  <si>
    <t xml:space="preserve">Общество с ограниченной ответственностью Управляющая компания "ЮЖНЫЙ" </t>
  </si>
  <si>
    <t xml:space="preserve">7500/5811 </t>
  </si>
  <si>
    <t>А66-10794/2011</t>
  </si>
  <si>
    <t xml:space="preserve">7500/7087 </t>
  </si>
  <si>
    <t xml:space="preserve">7500/8077 </t>
  </si>
  <si>
    <t xml:space="preserve">7500/8950 </t>
  </si>
  <si>
    <t xml:space="preserve">Общество с ограниченной ответственностью "ЗАСТАВА ПЛЮС" </t>
  </si>
  <si>
    <t xml:space="preserve">Некоммерческое партнерство по содействию эксплуатации помещений "Бизнес центр на Московской 82" </t>
  </si>
  <si>
    <t xml:space="preserve">7500/362 </t>
  </si>
  <si>
    <t>А66-6343/2011</t>
  </si>
  <si>
    <t xml:space="preserve">7500/1887 </t>
  </si>
  <si>
    <t xml:space="preserve">7500/3496 </t>
  </si>
  <si>
    <t xml:space="preserve">Общество с ограниченной ответственностью "ЖЭУ-22" </t>
  </si>
  <si>
    <t>А66-3105/2011</t>
  </si>
  <si>
    <t xml:space="preserve">7500/15440 </t>
  </si>
  <si>
    <t xml:space="preserve">Общество с ограниченной ответственностью "Управляющая компания ЖЭУ - 18 " </t>
  </si>
  <si>
    <t xml:space="preserve">7500/424 </t>
  </si>
  <si>
    <t>А66-10832/2011</t>
  </si>
  <si>
    <t xml:space="preserve">7500/3571 </t>
  </si>
  <si>
    <t xml:space="preserve">7500/6706 </t>
  </si>
  <si>
    <t xml:space="preserve">7500/9520 </t>
  </si>
  <si>
    <t>А66-5640/2013</t>
  </si>
  <si>
    <t>Задолженность, руб.</t>
  </si>
  <si>
    <t xml:space="preserve">МУП "ТВЕРЬ-ОБЩЕЖИТИЯ" </t>
  </si>
  <si>
    <t xml:space="preserve">7500/11506 </t>
  </si>
  <si>
    <t>А66-1815/2011</t>
  </si>
  <si>
    <t>определение от 18.09.2013 г. (А66-1310/2013)</t>
  </si>
  <si>
    <t xml:space="preserve">7500/13224 </t>
  </si>
  <si>
    <t xml:space="preserve">7500/15407 </t>
  </si>
  <si>
    <t xml:space="preserve">7500/392 </t>
  </si>
  <si>
    <t>А66-8937/2011</t>
  </si>
  <si>
    <t xml:space="preserve">7500/1918 </t>
  </si>
  <si>
    <t xml:space="preserve">7500/3542 </t>
  </si>
  <si>
    <t xml:space="preserve">7500/5177 </t>
  </si>
  <si>
    <t xml:space="preserve">7500/6687 </t>
  </si>
  <si>
    <t xml:space="preserve">Общество с ограниченной ответственностью "ЖИЛИЩНО-ЭКСПЛУАТАЦИОННОЕ УПРАВЛЕНИЕ" </t>
  </si>
  <si>
    <t xml:space="preserve">7500/1726 </t>
  </si>
  <si>
    <t>А66-11877/2010</t>
  </si>
  <si>
    <t xml:space="preserve">7500/3303 </t>
  </si>
  <si>
    <t xml:space="preserve">7500/8430 </t>
  </si>
  <si>
    <t xml:space="preserve">7500/11509 </t>
  </si>
  <si>
    <t>А66-3043/2011</t>
  </si>
  <si>
    <t xml:space="preserve">7500/13227 </t>
  </si>
  <si>
    <t xml:space="preserve">7500/15410 </t>
  </si>
  <si>
    <t xml:space="preserve">Общество с ограниченной ответственностью "УК-ЖЭУ" </t>
  </si>
  <si>
    <t xml:space="preserve">7500/853 </t>
  </si>
  <si>
    <t>А66-13376/2010</t>
  </si>
  <si>
    <t xml:space="preserve">7500/2382 </t>
  </si>
  <si>
    <t xml:space="preserve">7500/3959 </t>
  </si>
  <si>
    <t xml:space="preserve">7500/5519 </t>
  </si>
  <si>
    <t xml:space="preserve">7500/6769 </t>
  </si>
  <si>
    <t xml:space="preserve">7500/7834 </t>
  </si>
  <si>
    <t xml:space="preserve">7500/8777 </t>
  </si>
  <si>
    <t xml:space="preserve">7500/9701 </t>
  </si>
  <si>
    <t xml:space="preserve">7500/12125 </t>
  </si>
  <si>
    <t>А66-3253/2011</t>
  </si>
  <si>
    <t xml:space="preserve">7500/16045 </t>
  </si>
  <si>
    <t xml:space="preserve">7500/2550 </t>
  </si>
  <si>
    <t>А66-10835/2011</t>
  </si>
  <si>
    <t xml:space="preserve">7500/4170 </t>
  </si>
  <si>
    <t>А66-10835/2012</t>
  </si>
  <si>
    <t xml:space="preserve">7500/7074 </t>
  </si>
  <si>
    <t>А66-13053/2013</t>
  </si>
  <si>
    <t xml:space="preserve">7500/8065 </t>
  </si>
  <si>
    <t xml:space="preserve">7500/8941 </t>
  </si>
  <si>
    <t xml:space="preserve">7500/9806 </t>
  </si>
  <si>
    <t xml:space="preserve">Общество с ограниченной ответственностью "Управляющая Компания Центрального района города Твери" </t>
  </si>
  <si>
    <t xml:space="preserve">7500/391 </t>
  </si>
  <si>
    <t>А66-8932/2011</t>
  </si>
  <si>
    <t xml:space="preserve">7500/1917 </t>
  </si>
  <si>
    <t xml:space="preserve">7500/3541 </t>
  </si>
  <si>
    <t xml:space="preserve">7500/5176 </t>
  </si>
  <si>
    <t xml:space="preserve">7500/6686 </t>
  </si>
  <si>
    <t xml:space="preserve">Общество с ограниченной ответственностью ЖЭУ "ЮЖНЫЙ" </t>
  </si>
  <si>
    <t xml:space="preserve">7500/6783 </t>
  </si>
  <si>
    <t>А66-11878/2010</t>
  </si>
  <si>
    <t xml:space="preserve">7500/8785 </t>
  </si>
  <si>
    <t xml:space="preserve">7500/12139 </t>
  </si>
  <si>
    <t>А66-2981/2011</t>
  </si>
  <si>
    <t xml:space="preserve">7500/13868 </t>
  </si>
  <si>
    <t xml:space="preserve">7500/16059 </t>
  </si>
  <si>
    <t xml:space="preserve">7500/1041 </t>
  </si>
  <si>
    <t>А66-10836/2011</t>
  </si>
  <si>
    <t xml:space="preserve">7500/2564 </t>
  </si>
  <si>
    <t xml:space="preserve">7500/4184 </t>
  </si>
  <si>
    <t xml:space="preserve">7500/5812 </t>
  </si>
  <si>
    <t xml:space="preserve">7500/7088 </t>
  </si>
  <si>
    <t xml:space="preserve">7500/8078 </t>
  </si>
  <si>
    <t xml:space="preserve">7500/8951 </t>
  </si>
  <si>
    <t>А66-14998/2011</t>
  </si>
  <si>
    <t xml:space="preserve">7500/9818 </t>
  </si>
  <si>
    <t xml:space="preserve">Общество с ограниченной ответственностью Управляющая компания "Застава" </t>
  </si>
  <si>
    <t xml:space="preserve">7500/195 </t>
  </si>
  <si>
    <t>А66-11062/2010</t>
  </si>
  <si>
    <t>определение от 27.02.2013 г. (А66-3804/2012)</t>
  </si>
  <si>
    <t xml:space="preserve">7500/1729 </t>
  </si>
  <si>
    <t xml:space="preserve">7500/3306 </t>
  </si>
  <si>
    <t xml:space="preserve">7500/4870 </t>
  </si>
  <si>
    <t xml:space="preserve">7500/6339 </t>
  </si>
  <si>
    <t xml:space="preserve">7500/7466 </t>
  </si>
  <si>
    <t xml:space="preserve">7500/8433 </t>
  </si>
  <si>
    <t xml:space="preserve">7500/9365 </t>
  </si>
  <si>
    <t>А66-3039/2011</t>
  </si>
  <si>
    <t xml:space="preserve">7500/10277 </t>
  </si>
  <si>
    <t xml:space="preserve">7500/11512 </t>
  </si>
  <si>
    <t xml:space="preserve">7500/13230 </t>
  </si>
  <si>
    <t xml:space="preserve">7500/15413 </t>
  </si>
  <si>
    <t xml:space="preserve">7500/398 </t>
  </si>
  <si>
    <t>определение от 02.04.2014 г. (А66-3804/2012)</t>
  </si>
  <si>
    <t xml:space="preserve">7500/1924 </t>
  </si>
  <si>
    <t xml:space="preserve">7500/3547 </t>
  </si>
  <si>
    <t xml:space="preserve">7500/5182 </t>
  </si>
  <si>
    <t xml:space="preserve">7500/6691 </t>
  </si>
  <si>
    <t xml:space="preserve">7500/7768 </t>
  </si>
  <si>
    <t xml:space="preserve">7500/8629 </t>
  </si>
  <si>
    <t xml:space="preserve">7500/9505 </t>
  </si>
  <si>
    <t>А66-18976/2011</t>
  </si>
  <si>
    <t xml:space="preserve">Общество с ограниченной ответственностью"Управляющая компания Московского района города Твери" </t>
  </si>
  <si>
    <t xml:space="preserve">7500/187 </t>
  </si>
  <si>
    <t>А66-1867/2011</t>
  </si>
  <si>
    <t xml:space="preserve">7500/13221 </t>
  </si>
  <si>
    <t xml:space="preserve">7500/3539 </t>
  </si>
  <si>
    <t>А66-8935/2011</t>
  </si>
  <si>
    <t xml:space="preserve">7500/5174 </t>
  </si>
  <si>
    <t>договор уступки прав требования</t>
  </si>
  <si>
    <t>Номер договора</t>
  </si>
  <si>
    <t>акт приема-передачи</t>
  </si>
  <si>
    <t>сумма задолженности, руб.</t>
  </si>
  <si>
    <t>БРЯНСКЭНЕРГОСБЫТ, ОАО, г. Брянск, ул. Тютчева, д. 4</t>
  </si>
  <si>
    <t xml:space="preserve">0981-Ц-13 </t>
  </si>
  <si>
    <t>2292-Ц-13</t>
  </si>
  <si>
    <t>2277-Ц-13</t>
  </si>
  <si>
    <t>3243-Ц-12</t>
  </si>
  <si>
    <t>счет-фактура</t>
  </si>
  <si>
    <t>ДАГЕСТАНСКАЯ ЭНЕРГОСБЫТОВАЯ КОМПАНИЯ, ОАО, г. Махачкала, Республика Дагестан, ул. Дахадаева , д.73</t>
  </si>
  <si>
    <t>по договору RDP-PDAGENER-STVERTE2-11-KP-13-E от 26.04.2013г.</t>
  </si>
  <si>
    <t>6010/275 от 31.12.2013</t>
  </si>
  <si>
    <t>по договору RDP-PDAGENER-STVERTE2-13-KP-14-E от 29.01.2014г.</t>
  </si>
  <si>
    <t>6010/23от 31.01.2014</t>
  </si>
  <si>
    <t>6010/1 от 31.01.2013</t>
  </si>
  <si>
    <t>по договору RDN-PDAGENER-STVERTE2-12-KP-14-E от 29.01.2014г.</t>
  </si>
  <si>
    <t>6010/2 от 31.01.2014</t>
  </si>
  <si>
    <t>6010/38 от 28.02.2014</t>
  </si>
  <si>
    <t>6010/27 от 28.02.2014</t>
  </si>
  <si>
    <t xml:space="preserve">Приложение  к договору уступки права требования 
от 13.12.2013    № 0001-000278-14
</t>
  </si>
  <si>
    <t xml:space="preserve"> RDN-PDAGENER-STVERTE2-10-KP-13-E от 26.04.2013г.</t>
  </si>
  <si>
    <t>6010/82 от 30.04.2013</t>
  </si>
  <si>
    <t>по договору RDN-PDAGENER-STVERTE2-10-KP-13-E от 26.04.2013г.</t>
  </si>
  <si>
    <t>6010/120 от 30.06.2013</t>
  </si>
  <si>
    <t>6010/247 от 30.11.2012</t>
  </si>
  <si>
    <t xml:space="preserve"> RDP-PDAGENER-STVERTE2-11-KP-13-E от 26.04.2013г.</t>
  </si>
  <si>
    <t>6010/100 от 30.04.2013</t>
  </si>
  <si>
    <t>6010/136 от 30.06.2013</t>
  </si>
  <si>
    <t>6010/172 от 31.07.2013</t>
  </si>
  <si>
    <t>RDP-PDAGENER-STVERTE4-02-KP-12-E от 20.01.2012г.</t>
  </si>
  <si>
    <t>6010/220 от 31.10.2012</t>
  </si>
  <si>
    <t xml:space="preserve"> RDP-PDAGENER-STVERTE2-07-KP-12-E от 20.01.2012г.</t>
  </si>
  <si>
    <t>6010/225 от 30.11.2012</t>
  </si>
  <si>
    <t xml:space="preserve"> RDP-PDAGENER-STVERTE2-09-KP-13-E от 21.01.2013г.</t>
  </si>
  <si>
    <t>6010/46 от 28.02.2013</t>
  </si>
  <si>
    <t>6010/47 от 28.02.2013</t>
  </si>
  <si>
    <t>6010/253 от 30.11.2013</t>
  </si>
  <si>
    <t xml:space="preserve">Приложение № 1 к Дополнительному Соглашению  № 6 к договору уступки права требования 
от 13.12.2013    № 0001-000278-14
</t>
  </si>
  <si>
    <t xml:space="preserve">6435-Ц-14 от 19.12.2014
</t>
  </si>
  <si>
    <t>RDP-PDAGENER-STVERTE2-15-KP-14-E от 01.04.2014г.</t>
  </si>
  <si>
    <t>6010/75 от 30.04.2014</t>
  </si>
  <si>
    <t xml:space="preserve"> RDP-PDAGENER-STVERTE2-15-KP-14-E от 01.04.2014г.</t>
  </si>
  <si>
    <t>6010/93 от 31.05.2014</t>
  </si>
  <si>
    <t xml:space="preserve"> RDN-PDAGENER-STVERTE2-14-KP-14-E от 01.04.2014г.</t>
  </si>
  <si>
    <t>6010/92 от 31.05.2014</t>
  </si>
  <si>
    <t>6010/97 от 30.06.2014</t>
  </si>
  <si>
    <t xml:space="preserve"> RDN-PDAGENER-STVERTE2-15-KP-14-E от 01.04.2014г.</t>
  </si>
  <si>
    <t>6010/98 от 30.06.2014</t>
  </si>
  <si>
    <t xml:space="preserve">Приложение № 1.1 к договору уступки права требования         26-2-1-2015                  </t>
  </si>
  <si>
    <t>по договору RDP-PDAGENER-STVERTE1-06-KP-14-E от 29.01.2014г.</t>
  </si>
  <si>
    <t>8010/13 от 2802.2014.</t>
  </si>
  <si>
    <t xml:space="preserve">Приложение № 1.1 к договору уступки права требования         26-2-1-2015                                                                                                                                                                                                               </t>
  </si>
  <si>
    <t>по договору RDN-PDAGENER-STVERTE1-05-KP-14-E от 29.01.2014г.</t>
  </si>
  <si>
    <t>8010/22 от 31.03.2014</t>
  </si>
  <si>
    <t xml:space="preserve">Приложение № 1.1 к договору уступки права требования         26-2-1-2015                                                                                                                                                                                                                 </t>
  </si>
  <si>
    <t>8010/23 от 31.03.2014</t>
  </si>
  <si>
    <t>оплачено</t>
  </si>
  <si>
    <t>ИВЭНЕРГОСБЫТ, ОАО, Российская Федерация, г.Иваново, ул. Калинина, д. 9/21</t>
  </si>
  <si>
    <t>0984-Ц-13 от 21.03.2013</t>
  </si>
  <si>
    <t>2294-Ц-13 от 24.04.2013</t>
  </si>
  <si>
    <t>2280-Ц-13 от 24.04.2013</t>
  </si>
  <si>
    <t>RDN-PIVENERG-STVERTE4-01-KP-12-E от 20.01.2012г.</t>
  </si>
  <si>
    <t>6010/265 ОТ 31.12.2012</t>
  </si>
  <si>
    <t>КОЛЭНЕРГОСБЫТ, ОАО, г. Мурманск, ул. Коминтерна, д.5</t>
  </si>
  <si>
    <t>RDN-PKOLENER-STVERTE4-01-KP-11-E от 19.01.2011г.</t>
  </si>
  <si>
    <t>6010/475 от 30.09.2011</t>
  </si>
  <si>
    <t>6010/566 от 31.10.2011</t>
  </si>
  <si>
    <t>RDN-PKOLENER-STVERTE4-02-KP-12-E от 20.01.2012г.</t>
  </si>
  <si>
    <t>6010/79 от 31.03.2012</t>
  </si>
  <si>
    <t xml:space="preserve"> RDN-PKOLENER-STVERTE4-02-KP-12-E от 20.01.2012г.</t>
  </si>
  <si>
    <t>6010/112 от 31.05.2012</t>
  </si>
  <si>
    <t>3244-Ц-12 от16.11.2012</t>
  </si>
  <si>
    <t>3245-Ц-12 от 16.11.2012</t>
  </si>
  <si>
    <t>1902-Ц-12 от 15.08.2012</t>
  </si>
  <si>
    <t>0987-Ц-13 от 21.03.2013</t>
  </si>
  <si>
    <t>0996-Ц-13 от21.03.2013</t>
  </si>
  <si>
    <t>2282-Ц-13 от 24.04.2013</t>
  </si>
  <si>
    <t>3896-Ц-13 от15.07.2013</t>
  </si>
  <si>
    <t>№ KOM-30092773-TERGKDWA-KOLENERG-1-12 от 01.01.2012г.</t>
  </si>
  <si>
    <t>6070/121 от 30.09.2012</t>
  </si>
  <si>
    <t>6070/132 от 31.10.2012</t>
  </si>
  <si>
    <t>6070/147 от 30.11.2012</t>
  </si>
  <si>
    <t>6070/158 от 31.12.2012</t>
  </si>
  <si>
    <t>ННАЭС, ОАО, Российская Федерация, 107031, г.Москва, ул. Б.Дмитровка, д.32 стр.4</t>
  </si>
  <si>
    <t>RDN-PNNAES15-STVERTE2-01-KP-11-E от 19.01.2011г.</t>
  </si>
  <si>
    <t>6010/75 от 28.02.2011</t>
  </si>
  <si>
    <t>6010/312 от 31.05.2011</t>
  </si>
  <si>
    <t>RDN-PNNAES15-STVERTE4-01-KP-11-E от 19.01.2011г.</t>
  </si>
  <si>
    <t>6010/86 от 28.02.2011</t>
  </si>
  <si>
    <t>RDN-PNNAES12-STVERTE2-01-KP-11-E от 19.01.2011г.</t>
  </si>
  <si>
    <t>6010/225 от 31.03.2011</t>
  </si>
  <si>
    <t>RDN-PNNAES16-STVERTE2-01-KP-11-E от 19.01.2011г.</t>
  </si>
  <si>
    <t>6010/227 от 31.03.2011</t>
  </si>
  <si>
    <t>RDN-PNNAES21-STVERTE2-01-KP-11-E от 19.01.2011г.</t>
  </si>
  <si>
    <t>RDN-PNNAES24-STVERTE2-01-KP-11-E от 19.01.2011г.</t>
  </si>
  <si>
    <t>6010/228 от 31.03.2011</t>
  </si>
  <si>
    <t>RDN-PNNAES29-STVERTE2-01-KP-11-E от 19.01.2011г.</t>
  </si>
  <si>
    <t>RDN-PNNAES12-STVERTE4-01-KP-11-E от 19.01.2011г.</t>
  </si>
  <si>
    <t>6010/282 от 31.05.2011</t>
  </si>
  <si>
    <t>RDN-PNNAES16-STVERTE4-01-KP-11-E от 19.01.2011г.</t>
  </si>
  <si>
    <t>6010/283 от 31.05.2011</t>
  </si>
  <si>
    <t>RDN-PNNAES21-STVERTE4-01-KP-11-E от 19.01.2011г.</t>
  </si>
  <si>
    <t>6010/284 от 31.05.2011</t>
  </si>
  <si>
    <t>RDN-PNNAES24-STVERTE4-01-KP-11-E от 19.01.2011г.</t>
  </si>
  <si>
    <t>6010/285 от 31.05.2011</t>
  </si>
  <si>
    <t>RDN-PNNAES29-STVERTE4-01-KP-11-E от 19.01.2011г.</t>
  </si>
  <si>
    <t>6010/286 от 31.05.2011</t>
  </si>
  <si>
    <t>1899-Ц-12 от 15.08.2012</t>
  </si>
  <si>
    <t>2132-Ц-11 от 15.04.2011</t>
  </si>
  <si>
    <t>2791-Ц-11 от 15.07.2011</t>
  </si>
  <si>
    <t>3237-Ц-12 от 16.11.2012</t>
  </si>
  <si>
    <t>931-Ц-12 от 13.04.2012</t>
  </si>
  <si>
    <t>932-Ц-12 от 13.04.2012</t>
  </si>
  <si>
    <t>1900-Ц-12 от 15.08.2012</t>
  </si>
  <si>
    <t>0294-Ц-13 от 22.01.2013</t>
  </si>
  <si>
    <t>0292-Ц-13 от 22.01.2013</t>
  </si>
  <si>
    <t>№ KOM-30001448-TERGKDWA-NINVATES-1-10 от 30.12.2010г.</t>
  </si>
  <si>
    <t>6070/72 от 31.07.2011</t>
  </si>
  <si>
    <t>6070/91 от 31.08.2011</t>
  </si>
  <si>
    <t>6070/109 от 30.09.2011</t>
  </si>
  <si>
    <t>6070/124 от31.10.2011</t>
  </si>
  <si>
    <t>6070/140 от30.11.2011</t>
  </si>
  <si>
    <t>6070/159 от 31.12.2011</t>
  </si>
  <si>
    <t>№ KOM-30092787-TERGKDWA-NINVATES-1-12 от 01.01.2012г.</t>
  </si>
  <si>
    <t>6070/8 от 31.01.2012</t>
  </si>
  <si>
    <t>6070/25 от 29.02.2012</t>
  </si>
  <si>
    <t>6070/42 от 31.03.2012</t>
  </si>
  <si>
    <t>6070/52 от 30.04.2012</t>
  </si>
  <si>
    <t>6070/62 от31.05.2012</t>
  </si>
  <si>
    <t>6070/87 от 30.06.2012</t>
  </si>
  <si>
    <t>6070/101 от 31.07.2012</t>
  </si>
  <si>
    <t>6070/115 от31.08.2012</t>
  </si>
  <si>
    <t>6070/124 от 30.09.2012</t>
  </si>
  <si>
    <t>6070/135 от 31,10.2012</t>
  </si>
  <si>
    <t>НУРЭНЕРГО, ОАО, Чеченская Республика, г. Грозный, Старопромысловское ш., д.6</t>
  </si>
  <si>
    <t>RDP-PNURENER-STVERTE2-03-KP-11-E от 19.01.2011</t>
  </si>
  <si>
    <t>6010/33 от 31.01.2011</t>
  </si>
  <si>
    <t>6010/34 от 31.01.2011</t>
  </si>
  <si>
    <t>6010/271 от 31.05.2011</t>
  </si>
  <si>
    <t>6010/313 от 31.05.2011</t>
  </si>
  <si>
    <t>6010/675 от 31.12.2011</t>
  </si>
  <si>
    <t>RDP-PNURENER-STVERTE4-02-KP-11-E от 19.01.2011г.</t>
  </si>
  <si>
    <t>6010/87 от 28.02.2011</t>
  </si>
  <si>
    <t>RDN-PNURENER-STVERTE2-02-KP-11-E от 19.01.2011г.</t>
  </si>
  <si>
    <t>6010/230 от 31.03.2011</t>
  </si>
  <si>
    <t>6010/231 от 31.03.2011</t>
  </si>
  <si>
    <t>RDN-PNURENER-STVERTE4-03-KP-11-E от 19.01.2011г.</t>
  </si>
  <si>
    <t>6010/400 от 31.07.2011</t>
  </si>
  <si>
    <t>6010/463 от 30.09.2011</t>
  </si>
  <si>
    <t>RDP-PNURENER-STVERTE4-04-KP-12-E от 20.01.2012г.</t>
  </si>
  <si>
    <t>6010/19 от 31.01.2012</t>
  </si>
  <si>
    <t>RDN-PNURENER-STVERTE2-04-KP-12-E от 20.01.2012г.</t>
  </si>
  <si>
    <t>6010/6 от 31.01.2012</t>
  </si>
  <si>
    <t>RDP-PNURENER-STVERTE2-05-KP-12-E от 20.01.2012г.</t>
  </si>
  <si>
    <t>6010/7 от 31.01.2012</t>
  </si>
  <si>
    <t>6010/86 от 30.04.2012</t>
  </si>
  <si>
    <t xml:space="preserve"> RDP-PNURENER-STVERTE2-05-KP-12-E от 20.01.2012г.</t>
  </si>
  <si>
    <t>6010/105 от 31.05.2012</t>
  </si>
  <si>
    <t>6010/158 от 31.07.2012</t>
  </si>
  <si>
    <t>6010/193 от 30.09.2012</t>
  </si>
  <si>
    <t xml:space="preserve">6010/206 от 31.10.2012 </t>
  </si>
  <si>
    <t>6010/228 от 30.11.2012</t>
  </si>
  <si>
    <t>6010/251 от 31.12.2012</t>
  </si>
  <si>
    <t xml:space="preserve"> RDN-PNURENER-STVERTE2-06-KP-13-E от 21.01.2013г.</t>
  </si>
  <si>
    <t>6010/4 от 31.01.2013</t>
  </si>
  <si>
    <t>6010/50 от 28.02.2013</t>
  </si>
  <si>
    <t xml:space="preserve"> RDP-PNURENER-STVERTE2-07-KP-13-E от 21.01.2013г.</t>
  </si>
  <si>
    <t>6010/41 от 31.01.2013</t>
  </si>
  <si>
    <t>6010/51 от 28.02.2013</t>
  </si>
  <si>
    <t>по договору RDN-PNURENER-STVERTE2-08-KP-13-E от 26.04.2013г.</t>
  </si>
  <si>
    <t>6010/173 от 31.07.2013</t>
  </si>
  <si>
    <t>6010/122 от 30.06.2013</t>
  </si>
  <si>
    <t>по договору RDP-PNURENER-STVERTE2-09-KP-13-E от 26.04.2013г.</t>
  </si>
  <si>
    <t>6010/218 от 31.08.2013</t>
  </si>
  <si>
    <t>2783-Ц-11 от 15.07.2011</t>
  </si>
  <si>
    <t>926-Ц-12 от 13.04.2012</t>
  </si>
  <si>
    <t>2296-Ц-13  от 24.04.2013</t>
  </si>
  <si>
    <t>2285-Ц-13 от 24.04.2013</t>
  </si>
  <si>
    <t>2109-Ц-11 от 15.04.2011</t>
  </si>
  <si>
    <t>6010/277 от 31.12.2013</t>
  </si>
  <si>
    <t>6010/261 от 31.12.2013</t>
  </si>
  <si>
    <t>по договору RDN-PNURENER-STVERTE2-10-KP-14-E от 29.01.2014г.</t>
  </si>
  <si>
    <t>6010/4 от 31.01.2014</t>
  </si>
  <si>
    <t>RDP-PNURENER-STVERTE2-12-KP-14-E от 01.04.2014</t>
  </si>
  <si>
    <t>6010/72 от 30.04.2014</t>
  </si>
  <si>
    <t>№ KOM-30001518-TERGKDWA-NURENERG-1-10 от 30.12.2010г.</t>
  </si>
  <si>
    <t>6070/56 от 30.06.2011</t>
  </si>
  <si>
    <t>6070/73 от 31.07.2011</t>
  </si>
  <si>
    <t>6070/92 от 31.08.2011</t>
  </si>
  <si>
    <t>6070/141 от 30.11.2011</t>
  </si>
  <si>
    <t xml:space="preserve">6436-Ц-14 </t>
  </si>
  <si>
    <t xml:space="preserve">6412-Ц-14 </t>
  </si>
  <si>
    <t xml:space="preserve"> RDN-PNURENER-STVERTE2-11-KP-14-E от 01.04.2014г.</t>
  </si>
  <si>
    <t>6070/18 от 31.05.2014</t>
  </si>
  <si>
    <t xml:space="preserve"> RDP-PNURENER-STVERTE2-12-KP-14-E от 01.04.2014г.</t>
  </si>
  <si>
    <t>6010/84 от 31.05.2014</t>
  </si>
  <si>
    <t>Приложение № 1.2 к договору уступки права требования №_26_________________________</t>
  </si>
  <si>
    <t>3651-Ц-14 от 14.08.2014</t>
  </si>
  <si>
    <t>3666-Ц-14 от 14.08.2014</t>
  </si>
  <si>
    <t>ОАО "Тверьэнергосбыт"</t>
  </si>
  <si>
    <t xml:space="preserve">3898-Ц-13 </t>
  </si>
  <si>
    <t xml:space="preserve"> 3902-Ц-13</t>
  </si>
  <si>
    <t>сумма задолженности,руб.</t>
  </si>
  <si>
    <t>ОАО "Тулаэнергосбыт"</t>
  </si>
  <si>
    <t xml:space="preserve">2289-Ц-13 </t>
  </si>
  <si>
    <t xml:space="preserve"> 0991-Ц-13</t>
  </si>
  <si>
    <t>2300-Ц-13</t>
  </si>
  <si>
    <t>сумма задолженнности, руб.</t>
  </si>
  <si>
    <t>ЭНЕРГЕТИКИ И ЭЛЕКТРИФИКАЦИИ ИНГУШЭНЕРГО, ОАО, г. Назрань, Россия, Ингушская респ., Муталиева ул., 23</t>
  </si>
  <si>
    <t>0602013494</t>
  </si>
  <si>
    <t>RDN-PINGUSHE-STVERTE2-05-KP-12-E от 20.01.2012г.</t>
  </si>
  <si>
    <t>6010/247 от 31.12.2012</t>
  </si>
  <si>
    <t>RDN-PINGUSHE-STVERTE2-07-KP-13-E от 21.01.2013г.</t>
  </si>
  <si>
    <t>6010/65 от 31.03.2013</t>
  </si>
  <si>
    <t xml:space="preserve"> RDP-PINGUSHE-STVERTE2-09-KP-13-E от 26.04.2013г.</t>
  </si>
  <si>
    <t>6010/83 от 30.04.2013</t>
  </si>
  <si>
    <t>по договору RDP-PINGUSHE-STVERTE2-09-KP-13-E от 26.04.2013г.</t>
  </si>
  <si>
    <t>6010/225 от 30.09.2013</t>
  </si>
  <si>
    <t>RDN-PINGUSHE-STVERTE2-08-KP-13-E от 26.04.2013г.</t>
  </si>
  <si>
    <t>RDP-PINGUSHE-STVERTE4-04-KP-13-E от 26.04.2013г.</t>
  </si>
  <si>
    <t>6010/116 от 31.05.2013</t>
  </si>
  <si>
    <t>по договору RDN-PINGUSHE-STVERTE2-08-KP-13-E от 26.04.2013г.</t>
  </si>
  <si>
    <t>6010/224 от 30.09.2013</t>
  </si>
  <si>
    <t>5836-Ц-13 от 25.11.2013</t>
  </si>
  <si>
    <t>5835-Ц-13 от 25.11.2013</t>
  </si>
  <si>
    <t>по договору RDP-PINGUSHE-STVERTE2-11-KP-14-E от 29.01.2014г.</t>
  </si>
  <si>
    <t>6010/24 от 31.01.2014</t>
  </si>
  <si>
    <t>6010/3 от 31.01.2014</t>
  </si>
  <si>
    <t>по договору RDN-PINGUSHE-STVERTE2-10-KP-14-E от 29.01.2014г.</t>
  </si>
  <si>
    <t>6010/51 от 31.03.2014</t>
  </si>
  <si>
    <t>3602-Ц-14 от 14.08.2014</t>
  </si>
  <si>
    <t>3598-Ц-14 от 14.08.2014</t>
  </si>
  <si>
    <t>RDP-PINGUSHE-STVERTE2-13-KP-14-E от 01.04.2014г.</t>
  </si>
  <si>
    <t>6010/79 от 31.05.2014</t>
  </si>
  <si>
    <t xml:space="preserve"> RDN-PINGUSHE-STVERTE2-12-KP-14-E от 01.04.2014г.</t>
  </si>
  <si>
    <t>6010/99 от 30.06.2014</t>
  </si>
  <si>
    <t>по договору RDN-PINGUSHE-STVERTE1-04-KP-14-E от 29.01.2014г.</t>
  </si>
  <si>
    <t>8010/2 от 31.01.2014</t>
  </si>
  <si>
    <t>по договору RDN-PINGUSHE-STVERTE1-05-KP-14-E от 29.01.2014г.</t>
  </si>
  <si>
    <t>8010/14 от 28.02.2014</t>
  </si>
  <si>
    <t>3648-Ц-14 от 14.08.2014</t>
  </si>
  <si>
    <t>3663-Ц-14 от 14.08.2014</t>
  </si>
  <si>
    <t xml:space="preserve">Жилой фонд, находящийся в непосредственном управлении граждан </t>
  </si>
  <si>
    <t xml:space="preserve">7500/1308 </t>
  </si>
  <si>
    <t xml:space="preserve">7500/2838 </t>
  </si>
  <si>
    <t xml:space="preserve">7500/4415 </t>
  </si>
  <si>
    <t xml:space="preserve">7500/5967 </t>
  </si>
  <si>
    <t xml:space="preserve">7500/7084 </t>
  </si>
  <si>
    <t xml:space="preserve">7500/8114 </t>
  </si>
  <si>
    <t xml:space="preserve">7500/9011 </t>
  </si>
  <si>
    <t xml:space="preserve">7500/9924 </t>
  </si>
  <si>
    <t xml:space="preserve">7500/10921 </t>
  </si>
  <si>
    <t xml:space="preserve">7500/924 </t>
  </si>
  <si>
    <t>ООО "Каспэнергосбыт"</t>
  </si>
  <si>
    <t>0545019120</t>
  </si>
  <si>
    <t>3268-Ц-14</t>
  </si>
  <si>
    <t>ООО "Центр энергетических решений"</t>
  </si>
  <si>
    <t>5837-Ц-13</t>
  </si>
  <si>
    <t xml:space="preserve">5832-Ц-13 </t>
  </si>
  <si>
    <t>ООО "ЦЕФЕЙ"</t>
  </si>
  <si>
    <t>2177-Ц-14</t>
  </si>
  <si>
    <t>2181-Ц-14</t>
  </si>
  <si>
    <t>ООО"НП ЭКОР"</t>
  </si>
  <si>
    <t>3241-Ц-12</t>
  </si>
  <si>
    <t>ООО "Энергосбытовая компания "Энергосбережение"</t>
  </si>
  <si>
    <t xml:space="preserve">0555-Ц-14 </t>
  </si>
  <si>
    <t xml:space="preserve">0548-Ц-14 </t>
  </si>
  <si>
    <t>3647-Ц-14</t>
  </si>
  <si>
    <t>3662-Ц-14</t>
  </si>
  <si>
    <t>ООО "ЭнергоСервис"</t>
  </si>
  <si>
    <t>ООО "ЭК "ИнтерЭрго"</t>
  </si>
  <si>
    <t>6438-Ц-14</t>
  </si>
  <si>
    <t xml:space="preserve">6416-Ц-14 </t>
  </si>
  <si>
    <t>3654-Ц-14</t>
  </si>
  <si>
    <t>3669-Ц-14</t>
  </si>
  <si>
    <t>итого</t>
  </si>
  <si>
    <t>ОАО "Омскэнергосбыт"</t>
  </si>
  <si>
    <t xml:space="preserve">2286-Ц-13 </t>
  </si>
  <si>
    <t>ОАО "Орелэнергосбыт"</t>
  </si>
  <si>
    <t>2298-Ц-13</t>
  </si>
  <si>
    <t>2287-Ц-13</t>
  </si>
  <si>
    <t>0989-Ц-13</t>
  </si>
  <si>
    <t>ОАО "Смоленскэнергосбыт"</t>
  </si>
  <si>
    <t>5839-Ц-13</t>
  </si>
  <si>
    <t>5834-Ц-13</t>
  </si>
  <si>
    <t>КУРСКРЕГИОНЭНЕРГОСБЫТ, ОАО, Российская Федерация, г. Курск, проспект Хрущева, д. 8</t>
  </si>
  <si>
    <t>2295-Ц-13  от 24.04.2013</t>
  </si>
  <si>
    <t>2283-Ц-13 от 24.04.2013</t>
  </si>
  <si>
    <t>0988-Ц-13 от 21.03.2013</t>
  </si>
  <si>
    <t>ОАО "Новгородоблэнергосбыт"</t>
  </si>
  <si>
    <t xml:space="preserve"> 3901-Ц-13 </t>
  </si>
  <si>
    <t xml:space="preserve"> 3897-Ц-13 </t>
  </si>
  <si>
    <t xml:space="preserve">2284-Ц-13 </t>
  </si>
  <si>
    <t xml:space="preserve">ОАО "ПЕНЗАЭНЕРГОСБЫТ"  </t>
  </si>
  <si>
    <t>0990-Ц-13</t>
  </si>
  <si>
    <t>2156-Ц-12</t>
  </si>
  <si>
    <t>2157-Ц-12</t>
  </si>
  <si>
    <t>2299-Ц-13</t>
  </si>
  <si>
    <t xml:space="preserve">2288-Ц-13 </t>
  </si>
  <si>
    <t xml:space="preserve">ОАО "ЭНЕРГОАВИАКОСМОС"   </t>
  </si>
  <si>
    <t>2122-Ц-11</t>
  </si>
  <si>
    <t>2121-Ц-11</t>
  </si>
  <si>
    <t>2786-Ц-11</t>
  </si>
  <si>
    <t>2124-Ц-11</t>
  </si>
  <si>
    <t xml:space="preserve"> А66-9242/2010 </t>
  </si>
  <si>
    <t xml:space="preserve">А66-10622/2010 </t>
  </si>
  <si>
    <t>А66-8462/2011</t>
  </si>
  <si>
    <t xml:space="preserve"> А66-8462/2011 </t>
  </si>
  <si>
    <t xml:space="preserve"> А66-10057/2015 </t>
  </si>
  <si>
    <t xml:space="preserve"> А66-1941/2012</t>
  </si>
  <si>
    <t>1 675,44</t>
  </si>
  <si>
    <t xml:space="preserve"> А66-13054/2013</t>
  </si>
  <si>
    <t xml:space="preserve"> А66-7195/2012</t>
  </si>
  <si>
    <t>А66-7193/2011</t>
  </si>
  <si>
    <t>А66-7191/2010</t>
  </si>
  <si>
    <t>А66-10631/2010</t>
  </si>
  <si>
    <t>А66-7289/2011</t>
  </si>
  <si>
    <t>А66-10630/2010</t>
  </si>
  <si>
    <t>А66-9600/2010</t>
  </si>
  <si>
    <t>А66-7871/2011</t>
  </si>
  <si>
    <t>А66-189110/2011</t>
  </si>
  <si>
    <t>А66-13383/2010</t>
  </si>
  <si>
    <t>ДАГЕСТАНСКАЯ ЭНЕРГОСБЫТОВАЯ КОМПАНИЯ, ОАО, г. Махачкала, Республика Дагестан, ул. Дахадаева , д.74</t>
  </si>
  <si>
    <t>НУРЭНЕРГО, ОАО, Чеченская Республика, г. Грозный, Старопромысловское ш., д.7</t>
  </si>
  <si>
    <t>ЭНЕРГЕТИКИ И ЭЛЕКТРИФИКАЦИИ ИНГУШЭНЕРГО, ОАО, г. Назрань, Россия, Ингушская респ., Муталиева ул., 24</t>
  </si>
  <si>
    <t>0602013495</t>
  </si>
  <si>
    <t>опачено в августе</t>
  </si>
  <si>
    <t>п/п № 1049</t>
  </si>
  <si>
    <t>п/п № 514</t>
  </si>
  <si>
    <t>п/п № 119</t>
  </si>
  <si>
    <t>п/п № 129</t>
  </si>
  <si>
    <t>п/п № 1749</t>
  </si>
  <si>
    <t>7103/12</t>
  </si>
  <si>
    <t>7103/36</t>
  </si>
  <si>
    <t>7103/85</t>
  </si>
  <si>
    <t>7103/95</t>
  </si>
  <si>
    <t>7103/135</t>
  </si>
  <si>
    <t>7103/158</t>
  </si>
  <si>
    <t>7102/228</t>
  </si>
  <si>
    <t>7500/10689</t>
  </si>
  <si>
    <t>7102/246</t>
  </si>
  <si>
    <t>7102/164</t>
  </si>
  <si>
    <t>А66-8114/2014</t>
  </si>
  <si>
    <t>А66-5390/2014</t>
  </si>
  <si>
    <t>7103/285</t>
  </si>
  <si>
    <t>7102/237</t>
  </si>
  <si>
    <t>А66-10323/2015</t>
  </si>
  <si>
    <t>А66-8272/2012</t>
  </si>
  <si>
    <t>Взыскание не представляется возможным по причине отсутствия в начислениях данных о конечном потребителе</t>
  </si>
  <si>
    <t>Правопреемство ООО МЕДЕА</t>
  </si>
  <si>
    <t>остаток за счет чего?</t>
  </si>
  <si>
    <t xml:space="preserve">7500/1449 </t>
  </si>
  <si>
    <t xml:space="preserve">7500/2980 </t>
  </si>
  <si>
    <t xml:space="preserve">7500/3056 </t>
  </si>
  <si>
    <t>А66-15024/2011</t>
  </si>
  <si>
    <t xml:space="preserve">7500/4675 </t>
  </si>
  <si>
    <t xml:space="preserve">7500/6306 </t>
  </si>
  <si>
    <t xml:space="preserve">7500/7457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</si>
</sst>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#\ ##0.00"/>
  </numFmts>
  <fonts count="26" x14ac:knownFonts="1">
    <font>
      <sz val="11"/>
      <color theme="1"/>
      <name val="Calibri"/>
      <family val="2"/>
      <charset val="204"/>
      <scheme val="minor"/>
    </font>
    <font>
      <sz val="7.5"/>
      <color rgb="FF000000"/>
      <name val="Calibri"/>
      <family val="2"/>
      <charset val="204"/>
      <scheme val="minor"/>
    </font>
    <font>
      <b/>
      <sz val="7.5"/>
      <color theme="1"/>
      <name val="Arial"/>
      <family val="2"/>
      <charset val="204"/>
    </font>
    <font>
      <sz val="7.5"/>
      <color theme="1"/>
      <name val="Arial"/>
      <family val="2"/>
      <charset val="204"/>
    </font>
    <font>
      <sz val="7.5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7.5"/>
      <name val="Arial"/>
      <family val="2"/>
      <charset val="204"/>
    </font>
    <font>
      <sz val="7.5"/>
      <name val="Arial"/>
      <family val="2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  <font>
      <sz val="7.5"/>
      <name val="Times New Roman"/>
      <family val="1"/>
      <charset val="204"/>
    </font>
    <font>
      <b/>
      <sz val="7.5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7.5"/>
      <color theme="1"/>
      <name val="Calibri"/>
      <family val="2"/>
      <scheme val="minor"/>
    </font>
    <font>
      <sz val="7.5"/>
      <color rgb="FF000000"/>
      <name val="Calibri"/>
      <family val="2"/>
      <scheme val="minor"/>
    </font>
    <font>
      <sz val="7.5"/>
      <color indexed="8"/>
      <name val="Arial"/>
      <family val="2"/>
      <charset val="204"/>
    </font>
    <font>
      <b/>
      <sz val="7.5"/>
      <color indexed="8"/>
      <name val="Arial"/>
      <family val="2"/>
      <charset val="204"/>
    </font>
    <font>
      <sz val="7.5"/>
      <color rgb="FFFF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  <family val="2"/>
      <charset val="204"/>
    </font>
    <font>
      <sz val="7.5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3" fillId="0" borderId="0"/>
  </cellStyleXfs>
  <cellXfs count="485">
    <xf numFmtId="0" fontId="0" fillId="0" borderId="0" xfId="0"/>
    <xf numFmtId="165" fontId="1" fillId="3" borderId="6" xfId="0" applyNumberFormat="1" applyFont="1" applyFill="1" applyBorder="1" applyAlignment="1">
      <alignment horizontal="right" vertical="top" wrapText="1"/>
    </xf>
    <xf numFmtId="4" fontId="1" fillId="3" borderId="6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3" fillId="3" borderId="1" xfId="0" applyFont="1" applyFill="1" applyBorder="1"/>
    <xf numFmtId="0" fontId="4" fillId="3" borderId="5" xfId="0" applyFont="1" applyFill="1" applyBorder="1"/>
    <xf numFmtId="0" fontId="3" fillId="3" borderId="5" xfId="0" applyFont="1" applyFill="1" applyBorder="1"/>
    <xf numFmtId="0" fontId="4" fillId="3" borderId="20" xfId="0" applyFont="1" applyFill="1" applyBorder="1"/>
    <xf numFmtId="0" fontId="4" fillId="3" borderId="21" xfId="0" applyFont="1" applyFill="1" applyBorder="1"/>
    <xf numFmtId="0" fontId="3" fillId="3" borderId="22" xfId="0" applyFont="1" applyFill="1" applyBorder="1" applyAlignment="1">
      <alignment horizontal="left" vertical="top" wrapText="1"/>
    </xf>
    <xf numFmtId="14" fontId="3" fillId="3" borderId="22" xfId="0" applyNumberFormat="1" applyFont="1" applyFill="1" applyBorder="1" applyAlignment="1">
      <alignment horizontal="right" vertical="top" wrapText="1"/>
    </xf>
    <xf numFmtId="165" fontId="4" fillId="3" borderId="22" xfId="0" applyNumberFormat="1" applyFont="1" applyFill="1" applyBorder="1" applyAlignment="1">
      <alignment horizontal="left" vertical="top" wrapText="1"/>
    </xf>
    <xf numFmtId="165" fontId="4" fillId="3" borderId="23" xfId="0" applyNumberFormat="1" applyFont="1" applyFill="1" applyBorder="1" applyAlignment="1">
      <alignment horizontal="right" vertical="top" wrapText="1"/>
    </xf>
    <xf numFmtId="0" fontId="4" fillId="3" borderId="24" xfId="0" applyFont="1" applyFill="1" applyBorder="1"/>
    <xf numFmtId="0" fontId="3" fillId="3" borderId="3" xfId="0" applyFont="1" applyFill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horizontal="right" vertical="top" wrapText="1"/>
    </xf>
    <xf numFmtId="165" fontId="4" fillId="3" borderId="2" xfId="0" applyNumberFormat="1" applyFont="1" applyFill="1" applyBorder="1" applyAlignment="1">
      <alignment horizontal="left" vertical="top" wrapText="1"/>
    </xf>
    <xf numFmtId="165" fontId="4" fillId="3" borderId="25" xfId="0" applyNumberFormat="1" applyFont="1" applyFill="1" applyBorder="1" applyAlignment="1">
      <alignment horizontal="right" vertical="top" wrapText="1"/>
    </xf>
    <xf numFmtId="0" fontId="4" fillId="3" borderId="26" xfId="0" applyFont="1" applyFill="1" applyBorder="1"/>
    <xf numFmtId="0" fontId="4" fillId="3" borderId="27" xfId="0" applyFont="1" applyFill="1" applyBorder="1"/>
    <xf numFmtId="0" fontId="3" fillId="3" borderId="28" xfId="0" applyFont="1" applyFill="1" applyBorder="1" applyAlignment="1">
      <alignment horizontal="left" vertical="top" wrapText="1"/>
    </xf>
    <xf numFmtId="14" fontId="3" fillId="3" borderId="28" xfId="0" applyNumberFormat="1" applyFont="1" applyFill="1" applyBorder="1" applyAlignment="1">
      <alignment horizontal="right" vertical="top" wrapText="1"/>
    </xf>
    <xf numFmtId="165" fontId="4" fillId="3" borderId="29" xfId="0" applyNumberFormat="1" applyFont="1" applyFill="1" applyBorder="1" applyAlignment="1">
      <alignment horizontal="left" vertical="top" wrapText="1"/>
    </xf>
    <xf numFmtId="0" fontId="4" fillId="3" borderId="8" xfId="0" applyFont="1" applyFill="1" applyBorder="1"/>
    <xf numFmtId="0" fontId="4" fillId="3" borderId="9" xfId="0" applyFont="1" applyFill="1" applyBorder="1"/>
    <xf numFmtId="0" fontId="3" fillId="3" borderId="9" xfId="0" applyFont="1" applyFill="1" applyBorder="1" applyAlignment="1">
      <alignment horizontal="left" vertical="top" wrapText="1"/>
    </xf>
    <xf numFmtId="14" fontId="3" fillId="3" borderId="9" xfId="0" applyNumberFormat="1" applyFont="1" applyFill="1" applyBorder="1" applyAlignment="1">
      <alignment horizontal="center" vertical="top" wrapText="1"/>
    </xf>
    <xf numFmtId="165" fontId="4" fillId="3" borderId="9" xfId="0" applyNumberFormat="1" applyFont="1" applyFill="1" applyBorder="1" applyAlignment="1">
      <alignment horizontal="left" vertical="top" wrapText="1"/>
    </xf>
    <xf numFmtId="0" fontId="3" fillId="3" borderId="21" xfId="0" applyFont="1" applyFill="1" applyBorder="1"/>
    <xf numFmtId="0" fontId="3" fillId="3" borderId="31" xfId="0" applyFont="1" applyFill="1" applyBorder="1"/>
    <xf numFmtId="0" fontId="3" fillId="3" borderId="27" xfId="0" applyFont="1" applyFill="1" applyBorder="1"/>
    <xf numFmtId="0" fontId="3" fillId="3" borderId="32" xfId="0" applyFont="1" applyFill="1" applyBorder="1"/>
    <xf numFmtId="0" fontId="4" fillId="3" borderId="11" xfId="0" applyFont="1" applyFill="1" applyBorder="1"/>
    <xf numFmtId="0" fontId="3" fillId="3" borderId="9" xfId="0" applyFont="1" applyFill="1" applyBorder="1"/>
    <xf numFmtId="0" fontId="4" fillId="3" borderId="33" xfId="0" applyFont="1" applyFill="1" applyBorder="1"/>
    <xf numFmtId="0" fontId="4" fillId="3" borderId="34" xfId="0" applyFont="1" applyFill="1" applyBorder="1"/>
    <xf numFmtId="165" fontId="4" fillId="3" borderId="3" xfId="0" applyNumberFormat="1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14" fontId="3" fillId="3" borderId="4" xfId="0" applyNumberFormat="1" applyFont="1" applyFill="1" applyBorder="1" applyAlignment="1">
      <alignment horizontal="right" vertical="top" wrapText="1"/>
    </xf>
    <xf numFmtId="165" fontId="4" fillId="3" borderId="4" xfId="0" applyNumberFormat="1" applyFont="1" applyFill="1" applyBorder="1" applyAlignment="1">
      <alignment horizontal="left" vertical="top" wrapText="1"/>
    </xf>
    <xf numFmtId="165" fontId="4" fillId="3" borderId="35" xfId="0" applyNumberFormat="1" applyFont="1" applyFill="1" applyBorder="1" applyAlignment="1">
      <alignment horizontal="right" vertical="top" wrapText="1"/>
    </xf>
    <xf numFmtId="0" fontId="3" fillId="3" borderId="8" xfId="0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3" fillId="3" borderId="36" xfId="0" applyFont="1" applyFill="1" applyBorder="1" applyAlignment="1">
      <alignment horizontal="left" wrapText="1"/>
    </xf>
    <xf numFmtId="14" fontId="3" fillId="3" borderId="37" xfId="0" applyNumberFormat="1" applyFont="1" applyFill="1" applyBorder="1" applyAlignment="1">
      <alignment horizontal="right" wrapText="1"/>
    </xf>
    <xf numFmtId="0" fontId="3" fillId="3" borderId="21" xfId="0" applyFont="1" applyFill="1" applyBorder="1" applyAlignment="1">
      <alignment horizontal="left"/>
    </xf>
    <xf numFmtId="0" fontId="4" fillId="3" borderId="38" xfId="0" applyFont="1" applyFill="1" applyBorder="1" applyAlignment="1">
      <alignment wrapText="1"/>
    </xf>
    <xf numFmtId="0" fontId="3" fillId="3" borderId="15" xfId="0" applyFont="1" applyFill="1" applyBorder="1"/>
    <xf numFmtId="165" fontId="4" fillId="3" borderId="22" xfId="0" applyNumberFormat="1" applyFont="1" applyFill="1" applyBorder="1" applyAlignment="1">
      <alignment horizontal="right" vertical="top" wrapText="1"/>
    </xf>
    <xf numFmtId="0" fontId="4" fillId="3" borderId="40" xfId="0" applyFont="1" applyFill="1" applyBorder="1"/>
    <xf numFmtId="0" fontId="4" fillId="3" borderId="7" xfId="0" applyFont="1" applyFill="1" applyBorder="1"/>
    <xf numFmtId="165" fontId="4" fillId="3" borderId="3" xfId="0" applyNumberFormat="1" applyFont="1" applyFill="1" applyBorder="1" applyAlignment="1">
      <alignment horizontal="right" vertical="top" wrapText="1"/>
    </xf>
    <xf numFmtId="165" fontId="4" fillId="3" borderId="4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right" vertical="top" wrapText="1"/>
    </xf>
    <xf numFmtId="165" fontId="4" fillId="3" borderId="1" xfId="0" applyNumberFormat="1" applyFont="1" applyFill="1" applyBorder="1" applyAlignment="1">
      <alignment horizontal="right" vertical="top" wrapText="1"/>
    </xf>
    <xf numFmtId="165" fontId="4" fillId="3" borderId="41" xfId="0" applyNumberFormat="1" applyFont="1" applyFill="1" applyBorder="1" applyAlignment="1">
      <alignment horizontal="right" vertical="top" wrapText="1"/>
    </xf>
    <xf numFmtId="0" fontId="4" fillId="3" borderId="13" xfId="0" applyFont="1" applyFill="1" applyBorder="1"/>
    <xf numFmtId="0" fontId="3" fillId="3" borderId="5" xfId="0" applyFont="1" applyFill="1" applyBorder="1" applyAlignment="1">
      <alignment horizontal="left" vertical="top" wrapText="1"/>
    </xf>
    <xf numFmtId="2" fontId="3" fillId="3" borderId="5" xfId="0" applyNumberFormat="1" applyFont="1" applyFill="1" applyBorder="1" applyAlignment="1">
      <alignment horizontal="right" vertical="top" wrapText="1"/>
    </xf>
    <xf numFmtId="165" fontId="4" fillId="3" borderId="5" xfId="0" applyNumberFormat="1" applyFont="1" applyFill="1" applyBorder="1" applyAlignment="1">
      <alignment horizontal="right" vertical="top" wrapText="1"/>
    </xf>
    <xf numFmtId="0" fontId="4" fillId="3" borderId="8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5" fontId="4" fillId="3" borderId="37" xfId="0" applyNumberFormat="1" applyFont="1" applyFill="1" applyBorder="1" applyAlignment="1">
      <alignment horizontal="right" wrapText="1"/>
    </xf>
    <xf numFmtId="0" fontId="4" fillId="3" borderId="24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14" fontId="3" fillId="3" borderId="1" xfId="0" applyNumberFormat="1" applyFont="1" applyFill="1" applyBorder="1" applyAlignment="1">
      <alignment horizontal="right" wrapText="1"/>
    </xf>
    <xf numFmtId="165" fontId="4" fillId="3" borderId="1" xfId="0" applyNumberFormat="1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left" wrapText="1"/>
    </xf>
    <xf numFmtId="14" fontId="3" fillId="3" borderId="5" xfId="0" applyNumberFormat="1" applyFont="1" applyFill="1" applyBorder="1" applyAlignment="1">
      <alignment horizontal="right" wrapText="1"/>
    </xf>
    <xf numFmtId="165" fontId="4" fillId="3" borderId="5" xfId="0" applyNumberFormat="1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left" vertical="top" wrapText="1"/>
    </xf>
    <xf numFmtId="14" fontId="3" fillId="3" borderId="7" xfId="0" applyNumberFormat="1" applyFont="1" applyFill="1" applyBorder="1" applyAlignment="1">
      <alignment horizontal="right" wrapText="1"/>
    </xf>
    <xf numFmtId="165" fontId="4" fillId="3" borderId="7" xfId="0" applyNumberFormat="1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/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/>
    <xf numFmtId="0" fontId="3" fillId="3" borderId="36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wrapText="1"/>
    </xf>
    <xf numFmtId="0" fontId="3" fillId="3" borderId="43" xfId="0" applyFont="1" applyFill="1" applyBorder="1"/>
    <xf numFmtId="0" fontId="3" fillId="3" borderId="17" xfId="0" applyFont="1" applyFill="1" applyBorder="1" applyAlignment="1">
      <alignment horizontal="left" vertical="top" wrapText="1"/>
    </xf>
    <xf numFmtId="14" fontId="3" fillId="3" borderId="2" xfId="0" applyNumberFormat="1" applyFont="1" applyFill="1" applyBorder="1" applyAlignment="1">
      <alignment horizontal="right" vertical="top" wrapText="1"/>
    </xf>
    <xf numFmtId="165" fontId="4" fillId="3" borderId="2" xfId="0" applyNumberFormat="1" applyFont="1" applyFill="1" applyBorder="1" applyAlignment="1">
      <alignment horizontal="righ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4" xfId="0" applyFont="1" applyFill="1" applyBorder="1"/>
    <xf numFmtId="14" fontId="3" fillId="3" borderId="7" xfId="0" applyNumberFormat="1" applyFont="1" applyFill="1" applyBorder="1" applyAlignment="1">
      <alignment horizontal="right" vertical="top" wrapText="1"/>
    </xf>
    <xf numFmtId="14" fontId="3" fillId="3" borderId="1" xfId="0" applyNumberFormat="1" applyFont="1" applyFill="1" applyBorder="1" applyAlignment="1">
      <alignment horizontal="right" vertical="top" wrapText="1"/>
    </xf>
    <xf numFmtId="14" fontId="3" fillId="3" borderId="5" xfId="0" applyNumberFormat="1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top" wrapText="1"/>
    </xf>
    <xf numFmtId="14" fontId="3" fillId="3" borderId="19" xfId="0" applyNumberFormat="1" applyFont="1" applyFill="1" applyBorder="1" applyAlignment="1">
      <alignment horizontal="right" vertical="top" wrapText="1"/>
    </xf>
    <xf numFmtId="4" fontId="4" fillId="3" borderId="17" xfId="0" applyNumberFormat="1" applyFont="1" applyFill="1" applyBorder="1" applyAlignment="1">
      <alignment horizontal="right" vertical="top" wrapText="1"/>
    </xf>
    <xf numFmtId="0" fontId="3" fillId="3" borderId="21" xfId="0" applyFont="1" applyFill="1" applyBorder="1" applyAlignment="1">
      <alignment horizontal="left" vertical="top" wrapText="1"/>
    </xf>
    <xf numFmtId="14" fontId="3" fillId="3" borderId="21" xfId="0" applyNumberFormat="1" applyFont="1" applyFill="1" applyBorder="1" applyAlignment="1">
      <alignment horizontal="right" wrapText="1"/>
    </xf>
    <xf numFmtId="165" fontId="4" fillId="3" borderId="21" xfId="0" applyNumberFormat="1" applyFont="1" applyFill="1" applyBorder="1" applyAlignment="1">
      <alignment horizontal="right" wrapText="1"/>
    </xf>
    <xf numFmtId="0" fontId="4" fillId="3" borderId="7" xfId="0" applyFont="1" applyFill="1" applyBorder="1" applyAlignment="1">
      <alignment wrapText="1"/>
    </xf>
    <xf numFmtId="0" fontId="3" fillId="3" borderId="46" xfId="0" applyFont="1" applyFill="1" applyBorder="1" applyAlignment="1">
      <alignment horizontal="left" vertical="top" wrapText="1"/>
    </xf>
    <xf numFmtId="0" fontId="3" fillId="3" borderId="41" xfId="0" applyFont="1" applyFill="1" applyBorder="1"/>
    <xf numFmtId="0" fontId="4" fillId="3" borderId="38" xfId="0" applyFont="1" applyFill="1" applyBorder="1"/>
    <xf numFmtId="4" fontId="3" fillId="3" borderId="10" xfId="0" applyNumberFormat="1" applyFont="1" applyFill="1" applyBorder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/>
    <xf numFmtId="4" fontId="2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/>
    <xf numFmtId="4" fontId="4" fillId="3" borderId="23" xfId="0" applyNumberFormat="1" applyFont="1" applyFill="1" applyBorder="1" applyAlignment="1">
      <alignment horizontal="right" vertical="top" wrapText="1"/>
    </xf>
    <xf numFmtId="4" fontId="4" fillId="3" borderId="25" xfId="0" applyNumberFormat="1" applyFont="1" applyFill="1" applyBorder="1" applyAlignment="1">
      <alignment horizontal="right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4" fontId="4" fillId="3" borderId="10" xfId="0" applyNumberFormat="1" applyFont="1" applyFill="1" applyBorder="1" applyAlignment="1">
      <alignment horizontal="right" vertical="top" wrapText="1"/>
    </xf>
    <xf numFmtId="4" fontId="3" fillId="3" borderId="31" xfId="0" applyNumberFormat="1" applyFont="1" applyFill="1" applyBorder="1"/>
    <xf numFmtId="4" fontId="3" fillId="3" borderId="32" xfId="0" applyNumberFormat="1" applyFont="1" applyFill="1" applyBorder="1"/>
    <xf numFmtId="4" fontId="4" fillId="3" borderId="35" xfId="0" applyNumberFormat="1" applyFont="1" applyFill="1" applyBorder="1" applyAlignment="1">
      <alignment horizontal="right" vertical="top" wrapText="1"/>
    </xf>
    <xf numFmtId="4" fontId="3" fillId="3" borderId="39" xfId="0" applyNumberFormat="1" applyFont="1" applyFill="1" applyBorder="1"/>
    <xf numFmtId="4" fontId="4" fillId="3" borderId="41" xfId="0" applyNumberFormat="1" applyFont="1" applyFill="1" applyBorder="1" applyAlignment="1">
      <alignment horizontal="right" vertical="top" wrapText="1"/>
    </xf>
    <xf numFmtId="4" fontId="3" fillId="3" borderId="42" xfId="0" applyNumberFormat="1" applyFont="1" applyFill="1" applyBorder="1"/>
    <xf numFmtId="4" fontId="4" fillId="3" borderId="41" xfId="0" applyNumberFormat="1" applyFont="1" applyFill="1" applyBorder="1" applyAlignment="1">
      <alignment horizontal="right" wrapText="1"/>
    </xf>
    <xf numFmtId="4" fontId="4" fillId="3" borderId="39" xfId="0" applyNumberFormat="1" applyFont="1" applyFill="1" applyBorder="1" applyAlignment="1">
      <alignment horizontal="right" wrapText="1"/>
    </xf>
    <xf numFmtId="4" fontId="4" fillId="3" borderId="7" xfId="0" applyNumberFormat="1" applyFont="1" applyFill="1" applyBorder="1" applyAlignment="1">
      <alignment horizontal="right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4" fontId="4" fillId="3" borderId="5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4" fontId="4" fillId="3" borderId="4" xfId="0" applyNumberFormat="1" applyFont="1" applyFill="1" applyBorder="1" applyAlignment="1">
      <alignment horizontal="right" vertical="top" wrapText="1"/>
    </xf>
    <xf numFmtId="4" fontId="4" fillId="3" borderId="31" xfId="0" applyNumberFormat="1" applyFont="1" applyFill="1" applyBorder="1" applyAlignment="1">
      <alignment horizontal="right" wrapText="1"/>
    </xf>
    <xf numFmtId="4" fontId="3" fillId="3" borderId="41" xfId="0" applyNumberFormat="1" applyFont="1" applyFill="1" applyBorder="1"/>
    <xf numFmtId="4" fontId="3" fillId="3" borderId="0" xfId="0" applyNumberFormat="1" applyFont="1" applyFill="1" applyBorder="1"/>
    <xf numFmtId="4" fontId="3" fillId="3" borderId="0" xfId="0" applyNumberFormat="1" applyFont="1" applyFill="1"/>
    <xf numFmtId="0" fontId="4" fillId="3" borderId="50" xfId="0" applyFont="1" applyFill="1" applyBorder="1" applyAlignment="1">
      <alignment wrapText="1"/>
    </xf>
    <xf numFmtId="14" fontId="3" fillId="3" borderId="0" xfId="0" applyNumberFormat="1" applyFont="1" applyFill="1" applyBorder="1"/>
    <xf numFmtId="0" fontId="4" fillId="3" borderId="12" xfId="0" applyFont="1" applyFill="1" applyBorder="1"/>
    <xf numFmtId="0" fontId="4" fillId="3" borderId="51" xfId="0" applyFont="1" applyFill="1" applyBorder="1"/>
    <xf numFmtId="0" fontId="3" fillId="3" borderId="51" xfId="0" applyFont="1" applyFill="1" applyBorder="1" applyAlignment="1">
      <alignment horizontal="left" vertical="top" wrapText="1"/>
    </xf>
    <xf numFmtId="14" fontId="3" fillId="3" borderId="51" xfId="0" applyNumberFormat="1" applyFont="1" applyFill="1" applyBorder="1" applyAlignment="1">
      <alignment horizontal="center" vertical="top" wrapText="1"/>
    </xf>
    <xf numFmtId="165" fontId="4" fillId="3" borderId="51" xfId="0" applyNumberFormat="1" applyFont="1" applyFill="1" applyBorder="1" applyAlignment="1">
      <alignment horizontal="left" vertical="top" wrapText="1"/>
    </xf>
    <xf numFmtId="4" fontId="4" fillId="3" borderId="42" xfId="0" applyNumberFormat="1" applyFont="1" applyFill="1" applyBorder="1" applyAlignment="1">
      <alignment horizontal="right" vertical="top" wrapText="1"/>
    </xf>
    <xf numFmtId="0" fontId="3" fillId="3" borderId="51" xfId="0" applyFont="1" applyFill="1" applyBorder="1"/>
    <xf numFmtId="0" fontId="3" fillId="3" borderId="12" xfId="0" applyFont="1" applyFill="1" applyBorder="1" applyAlignment="1">
      <alignment wrapText="1"/>
    </xf>
    <xf numFmtId="0" fontId="3" fillId="3" borderId="33" xfId="0" applyFont="1" applyFill="1" applyBorder="1"/>
    <xf numFmtId="4" fontId="3" fillId="3" borderId="47" xfId="0" applyNumberFormat="1" applyFont="1" applyFill="1" applyBorder="1"/>
    <xf numFmtId="0" fontId="4" fillId="3" borderId="0" xfId="0" applyFont="1" applyFill="1" applyBorder="1"/>
    <xf numFmtId="14" fontId="3" fillId="3" borderId="0" xfId="0" applyNumberFormat="1" applyFont="1" applyFill="1" applyBorder="1" applyAlignment="1">
      <alignment horizontal="right" wrapText="1"/>
    </xf>
    <xf numFmtId="0" fontId="4" fillId="3" borderId="50" xfId="0" applyFont="1" applyFill="1" applyBorder="1"/>
    <xf numFmtId="0" fontId="3" fillId="3" borderId="13" xfId="0" applyFont="1" applyFill="1" applyBorder="1"/>
    <xf numFmtId="4" fontId="3" fillId="3" borderId="52" xfId="0" applyNumberFormat="1" applyFont="1" applyFill="1" applyBorder="1"/>
    <xf numFmtId="0" fontId="3" fillId="3" borderId="5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14" fontId="7" fillId="0" borderId="7" xfId="1" applyNumberFormat="1" applyFont="1" applyFill="1" applyBorder="1" applyAlignment="1">
      <alignment vertical="center" wrapText="1"/>
    </xf>
    <xf numFmtId="14" fontId="7" fillId="0" borderId="5" xfId="1" applyNumberFormat="1" applyFont="1" applyFill="1" applyBorder="1" applyAlignment="1">
      <alignment vertical="center" wrapText="1"/>
    </xf>
    <xf numFmtId="4" fontId="7" fillId="0" borderId="7" xfId="1" applyNumberFormat="1" applyFont="1" applyFill="1" applyBorder="1" applyAlignment="1">
      <alignment vertical="center"/>
    </xf>
    <xf numFmtId="4" fontId="7" fillId="0" borderId="5" xfId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1" applyNumberFormat="1" applyFont="1" applyFill="1" applyBorder="1" applyAlignment="1">
      <alignment vertical="center" wrapText="1"/>
    </xf>
    <xf numFmtId="4" fontId="7" fillId="0" borderId="1" xfId="1" applyNumberFormat="1" applyFont="1" applyFill="1" applyBorder="1" applyAlignment="1">
      <alignment vertical="center"/>
    </xf>
    <xf numFmtId="165" fontId="4" fillId="3" borderId="6" xfId="0" applyNumberFormat="1" applyFont="1" applyFill="1" applyBorder="1" applyAlignment="1">
      <alignment horizontal="right" vertical="top" wrapText="1"/>
    </xf>
    <xf numFmtId="0" fontId="3" fillId="3" borderId="53" xfId="0" applyFont="1" applyFill="1" applyBorder="1" applyAlignment="1">
      <alignment horizontal="left" vertical="top" wrapText="1"/>
    </xf>
    <xf numFmtId="0" fontId="3" fillId="3" borderId="54" xfId="0" applyFont="1" applyFill="1" applyBorder="1" applyAlignment="1">
      <alignment horizontal="left" vertical="top" wrapText="1"/>
    </xf>
    <xf numFmtId="0" fontId="3" fillId="3" borderId="55" xfId="0" applyFont="1" applyFill="1" applyBorder="1" applyAlignment="1">
      <alignment horizontal="left" vertical="top" wrapText="1"/>
    </xf>
    <xf numFmtId="165" fontId="4" fillId="3" borderId="18" xfId="0" applyNumberFormat="1" applyFont="1" applyFill="1" applyBorder="1" applyAlignment="1">
      <alignment horizontal="right" vertical="top" wrapText="1"/>
    </xf>
    <xf numFmtId="165" fontId="4" fillId="3" borderId="14" xfId="0" applyNumberFormat="1" applyFont="1" applyFill="1" applyBorder="1" applyAlignment="1">
      <alignment horizontal="right" vertical="top" wrapText="1"/>
    </xf>
    <xf numFmtId="165" fontId="4" fillId="3" borderId="15" xfId="0" applyNumberFormat="1" applyFont="1" applyFill="1" applyBorder="1" applyAlignment="1">
      <alignment horizontal="right" vertical="top" wrapText="1"/>
    </xf>
    <xf numFmtId="0" fontId="3" fillId="3" borderId="56" xfId="0" applyFont="1" applyFill="1" applyBorder="1"/>
    <xf numFmtId="0" fontId="3" fillId="3" borderId="57" xfId="0" applyFont="1" applyFill="1" applyBorder="1"/>
    <xf numFmtId="0" fontId="3" fillId="3" borderId="58" xfId="0" applyFont="1" applyFill="1" applyBorder="1" applyAlignment="1">
      <alignment horizontal="left" vertical="top" wrapText="1"/>
    </xf>
    <xf numFmtId="14" fontId="10" fillId="0" borderId="1" xfId="2" applyNumberFormat="1" applyFont="1" applyFill="1" applyBorder="1" applyAlignment="1">
      <alignment horizontal="center" vertical="center" wrapText="1"/>
    </xf>
    <xf numFmtId="14" fontId="7" fillId="0" borderId="7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4" fontId="7" fillId="0" borderId="5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right" vertical="center" wrapText="1"/>
    </xf>
    <xf numFmtId="14" fontId="7" fillId="0" borderId="5" xfId="1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4" fontId="4" fillId="3" borderId="6" xfId="0" applyNumberFormat="1" applyFont="1" applyFill="1" applyBorder="1" applyAlignment="1">
      <alignment horizontal="right" vertical="top" wrapText="1"/>
    </xf>
    <xf numFmtId="0" fontId="3" fillId="0" borderId="0" xfId="0" applyFont="1"/>
    <xf numFmtId="4" fontId="4" fillId="3" borderId="44" xfId="0" applyNumberFormat="1" applyFont="1" applyFill="1" applyBorder="1" applyAlignment="1">
      <alignment horizontal="right" vertical="top" wrapText="1"/>
    </xf>
    <xf numFmtId="165" fontId="4" fillId="3" borderId="36" xfId="0" applyNumberFormat="1" applyFont="1" applyFill="1" applyBorder="1" applyAlignment="1">
      <alignment horizontal="right" vertical="top" wrapText="1"/>
    </xf>
    <xf numFmtId="165" fontId="4" fillId="3" borderId="48" xfId="0" applyNumberFormat="1" applyFont="1" applyFill="1" applyBorder="1" applyAlignment="1">
      <alignment horizontal="right" vertical="top" wrapText="1"/>
    </xf>
    <xf numFmtId="4" fontId="4" fillId="3" borderId="49" xfId="0" applyNumberFormat="1" applyFont="1" applyFill="1" applyBorder="1" applyAlignment="1">
      <alignment horizontal="right" vertical="top" wrapText="1"/>
    </xf>
    <xf numFmtId="14" fontId="3" fillId="3" borderId="21" xfId="0" applyNumberFormat="1" applyFont="1" applyFill="1" applyBorder="1" applyAlignment="1">
      <alignment horizontal="right" vertical="top" wrapText="1"/>
    </xf>
    <xf numFmtId="165" fontId="4" fillId="3" borderId="22" xfId="0" applyNumberFormat="1" applyFont="1" applyFill="1" applyBorder="1" applyAlignment="1">
      <alignment horizontal="right" wrapText="1"/>
    </xf>
    <xf numFmtId="165" fontId="4" fillId="3" borderId="23" xfId="0" applyNumberFormat="1" applyFont="1" applyFill="1" applyBorder="1" applyAlignment="1">
      <alignment horizontal="right" wrapText="1"/>
    </xf>
    <xf numFmtId="165" fontId="4" fillId="3" borderId="4" xfId="0" applyNumberFormat="1" applyFont="1" applyFill="1" applyBorder="1" applyAlignment="1">
      <alignment horizontal="right" wrapText="1"/>
    </xf>
    <xf numFmtId="165" fontId="4" fillId="3" borderId="35" xfId="0" applyNumberFormat="1" applyFont="1" applyFill="1" applyBorder="1" applyAlignment="1">
      <alignment horizontal="right" wrapText="1"/>
    </xf>
    <xf numFmtId="165" fontId="4" fillId="3" borderId="37" xfId="0" applyNumberFormat="1" applyFont="1" applyFill="1" applyBorder="1" applyAlignment="1">
      <alignment horizontal="right" vertical="top" wrapText="1"/>
    </xf>
    <xf numFmtId="4" fontId="4" fillId="3" borderId="48" xfId="0" applyNumberFormat="1" applyFont="1" applyFill="1" applyBorder="1" applyAlignment="1">
      <alignment horizontal="right" vertical="top" wrapText="1"/>
    </xf>
    <xf numFmtId="165" fontId="4" fillId="3" borderId="21" xfId="0" applyNumberFormat="1" applyFont="1" applyFill="1" applyBorder="1" applyAlignment="1">
      <alignment horizontal="right" vertical="top" wrapText="1"/>
    </xf>
    <xf numFmtId="14" fontId="3" fillId="3" borderId="22" xfId="0" applyNumberFormat="1" applyFont="1" applyFill="1" applyBorder="1" applyAlignment="1">
      <alignment horizontal="right" wrapText="1"/>
    </xf>
    <xf numFmtId="14" fontId="3" fillId="3" borderId="3" xfId="0" applyNumberFormat="1" applyFont="1" applyFill="1" applyBorder="1" applyAlignment="1">
      <alignment horizontal="right" wrapText="1"/>
    </xf>
    <xf numFmtId="14" fontId="3" fillId="3" borderId="4" xfId="0" applyNumberFormat="1" applyFont="1" applyFill="1" applyBorder="1" applyAlignment="1">
      <alignment horizontal="right" wrapText="1"/>
    </xf>
    <xf numFmtId="0" fontId="3" fillId="3" borderId="46" xfId="0" applyFont="1" applyFill="1" applyBorder="1" applyAlignment="1">
      <alignment horizontal="left" wrapText="1"/>
    </xf>
    <xf numFmtId="0" fontId="3" fillId="3" borderId="45" xfId="0" applyFont="1" applyFill="1" applyBorder="1" applyAlignment="1">
      <alignment horizontal="left" wrapText="1"/>
    </xf>
    <xf numFmtId="165" fontId="4" fillId="3" borderId="3" xfId="0" applyNumberFormat="1" applyFont="1" applyFill="1" applyBorder="1" applyAlignment="1">
      <alignment horizontal="right" wrapText="1"/>
    </xf>
    <xf numFmtId="165" fontId="4" fillId="3" borderId="25" xfId="0" applyNumberFormat="1" applyFont="1" applyFill="1" applyBorder="1" applyAlignment="1">
      <alignment horizontal="right" wrapText="1"/>
    </xf>
    <xf numFmtId="0" fontId="3" fillId="3" borderId="18" xfId="0" applyFont="1" applyFill="1" applyBorder="1" applyAlignment="1">
      <alignment horizontal="left" wrapText="1"/>
    </xf>
    <xf numFmtId="14" fontId="3" fillId="3" borderId="37" xfId="0" applyNumberFormat="1" applyFont="1" applyFill="1" applyBorder="1" applyAlignment="1">
      <alignment horizontal="right" vertical="top" wrapText="1"/>
    </xf>
    <xf numFmtId="0" fontId="3" fillId="3" borderId="2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165" fontId="4" fillId="3" borderId="2" xfId="0" applyNumberFormat="1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wrapText="1"/>
    </xf>
    <xf numFmtId="14" fontId="3" fillId="3" borderId="6" xfId="0" applyNumberFormat="1" applyFont="1" applyFill="1" applyBorder="1" applyAlignment="1">
      <alignment horizontal="right" wrapText="1"/>
    </xf>
    <xf numFmtId="2" fontId="3" fillId="3" borderId="6" xfId="0" applyNumberFormat="1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top" wrapText="1"/>
    </xf>
    <xf numFmtId="14" fontId="3" fillId="3" borderId="27" xfId="0" applyNumberFormat="1" applyFont="1" applyFill="1" applyBorder="1" applyAlignment="1">
      <alignment horizontal="right" vertical="top" wrapText="1"/>
    </xf>
    <xf numFmtId="165" fontId="4" fillId="3" borderId="27" xfId="0" applyNumberFormat="1" applyFont="1" applyFill="1" applyBorder="1" applyAlignment="1">
      <alignment horizontal="left" vertical="top" wrapText="1"/>
    </xf>
    <xf numFmtId="165" fontId="4" fillId="3" borderId="32" xfId="0" applyNumberFormat="1" applyFont="1" applyFill="1" applyBorder="1" applyAlignment="1">
      <alignment horizontal="right" vertical="top" wrapText="1"/>
    </xf>
    <xf numFmtId="0" fontId="3" fillId="3" borderId="13" xfId="0" applyFont="1" applyFill="1" applyBorder="1" applyAlignment="1">
      <alignment horizontal="left" vertical="top" wrapText="1"/>
    </xf>
    <xf numFmtId="14" fontId="3" fillId="3" borderId="13" xfId="0" applyNumberFormat="1" applyFont="1" applyFill="1" applyBorder="1" applyAlignment="1">
      <alignment horizontal="right" vertical="top" wrapText="1"/>
    </xf>
    <xf numFmtId="165" fontId="4" fillId="3" borderId="13" xfId="0" applyNumberFormat="1" applyFont="1" applyFill="1" applyBorder="1" applyAlignment="1">
      <alignment horizontal="left" vertical="top" wrapText="1"/>
    </xf>
    <xf numFmtId="165" fontId="4" fillId="3" borderId="13" xfId="0" applyNumberFormat="1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left" wrapText="1"/>
    </xf>
    <xf numFmtId="2" fontId="3" fillId="3" borderId="27" xfId="0" applyNumberFormat="1" applyFont="1" applyFill="1" applyBorder="1" applyAlignment="1">
      <alignment horizontal="right" vertical="top" wrapText="1"/>
    </xf>
    <xf numFmtId="165" fontId="4" fillId="3" borderId="27" xfId="0" applyNumberFormat="1" applyFont="1" applyFill="1" applyBorder="1" applyAlignment="1">
      <alignment horizontal="right" vertical="top" wrapText="1"/>
    </xf>
    <xf numFmtId="14" fontId="3" fillId="3" borderId="6" xfId="0" applyNumberFormat="1" applyFont="1" applyFill="1" applyBorder="1" applyAlignment="1">
      <alignment horizontal="center" vertical="top" wrapText="1"/>
    </xf>
    <xf numFmtId="14" fontId="3" fillId="3" borderId="2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right" wrapText="1"/>
    </xf>
    <xf numFmtId="0" fontId="3" fillId="3" borderId="27" xfId="0" applyFont="1" applyFill="1" applyBorder="1" applyAlignment="1">
      <alignment horizontal="left" wrapText="1"/>
    </xf>
    <xf numFmtId="14" fontId="3" fillId="3" borderId="27" xfId="0" applyNumberFormat="1" applyFont="1" applyFill="1" applyBorder="1" applyAlignment="1">
      <alignment horizontal="right" wrapText="1"/>
    </xf>
    <xf numFmtId="165" fontId="4" fillId="3" borderId="27" xfId="0" applyNumberFormat="1" applyFont="1" applyFill="1" applyBorder="1" applyAlignment="1">
      <alignment horizontal="right" wrapText="1"/>
    </xf>
    <xf numFmtId="165" fontId="4" fillId="3" borderId="32" xfId="0" applyNumberFormat="1" applyFont="1" applyFill="1" applyBorder="1" applyAlignment="1">
      <alignment horizontal="right" wrapText="1"/>
    </xf>
    <xf numFmtId="2" fontId="3" fillId="3" borderId="32" xfId="0" applyNumberFormat="1" applyFont="1" applyFill="1" applyBorder="1"/>
    <xf numFmtId="0" fontId="3" fillId="3" borderId="1" xfId="0" applyFont="1" applyFill="1" applyBorder="1" applyAlignment="1">
      <alignment horizontal="right"/>
    </xf>
    <xf numFmtId="14" fontId="3" fillId="3" borderId="16" xfId="0" applyNumberFormat="1" applyFont="1" applyFill="1" applyBorder="1" applyAlignment="1">
      <alignment horizontal="right" vertical="top" wrapText="1"/>
    </xf>
    <xf numFmtId="4" fontId="4" fillId="3" borderId="13" xfId="0" applyNumberFormat="1" applyFont="1" applyFill="1" applyBorder="1" applyAlignment="1">
      <alignment horizontal="right" vertical="top" wrapText="1"/>
    </xf>
    <xf numFmtId="0" fontId="3" fillId="3" borderId="26" xfId="0" applyFont="1" applyFill="1" applyBorder="1"/>
    <xf numFmtId="4" fontId="4" fillId="3" borderId="25" xfId="0" applyNumberFormat="1" applyFont="1" applyFill="1" applyBorder="1" applyAlignment="1">
      <alignment horizontal="right" wrapText="1"/>
    </xf>
    <xf numFmtId="0" fontId="3" fillId="3" borderId="38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27" xfId="0" applyFont="1" applyFill="1" applyBorder="1" applyAlignment="1">
      <alignment horizontal="right"/>
    </xf>
    <xf numFmtId="0" fontId="3" fillId="3" borderId="21" xfId="0" applyFont="1" applyFill="1" applyBorder="1" applyAlignment="1"/>
    <xf numFmtId="0" fontId="3" fillId="3" borderId="1" xfId="0" applyFont="1" applyFill="1" applyBorder="1" applyAlignment="1"/>
    <xf numFmtId="165" fontId="3" fillId="3" borderId="32" xfId="0" applyNumberFormat="1" applyFont="1" applyFill="1" applyBorder="1"/>
    <xf numFmtId="0" fontId="3" fillId="3" borderId="45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165" fontId="1" fillId="3" borderId="3" xfId="0" applyNumberFormat="1" applyFont="1" applyFill="1" applyBorder="1" applyAlignment="1">
      <alignment horizontal="right" vertical="top" wrapText="1"/>
    </xf>
    <xf numFmtId="165" fontId="14" fillId="3" borderId="60" xfId="0" applyNumberFormat="1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left" vertical="top" wrapText="1"/>
    </xf>
    <xf numFmtId="14" fontId="12" fillId="2" borderId="3" xfId="0" applyNumberFormat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14" fontId="12" fillId="2" borderId="4" xfId="0" applyNumberFormat="1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right" vertical="top" wrapText="1"/>
    </xf>
    <xf numFmtId="14" fontId="12" fillId="3" borderId="2" xfId="0" applyNumberFormat="1" applyFont="1" applyFill="1" applyBorder="1" applyAlignment="1">
      <alignment horizontal="center" vertical="top" wrapText="1"/>
    </xf>
    <xf numFmtId="165" fontId="1" fillId="3" borderId="2" xfId="0" applyNumberFormat="1" applyFont="1" applyFill="1" applyBorder="1" applyAlignment="1">
      <alignment horizontal="right" vertical="top" wrapText="1"/>
    </xf>
    <xf numFmtId="4" fontId="1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12" fillId="3" borderId="3" xfId="0" applyFont="1" applyFill="1" applyBorder="1" applyAlignment="1">
      <alignment horizontal="left" vertical="top" wrapText="1"/>
    </xf>
    <xf numFmtId="14" fontId="12" fillId="3" borderId="3" xfId="0" applyNumberFormat="1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left" vertical="top" wrapText="1"/>
    </xf>
    <xf numFmtId="14" fontId="12" fillId="3" borderId="4" xfId="0" applyNumberFormat="1" applyFont="1" applyFill="1" applyBorder="1" applyAlignment="1">
      <alignment horizontal="center" vertical="top" wrapText="1"/>
    </xf>
    <xf numFmtId="165" fontId="1" fillId="3" borderId="4" xfId="0" applyNumberFormat="1" applyFont="1" applyFill="1" applyBorder="1" applyAlignment="1">
      <alignment horizontal="right" vertical="top" wrapText="1"/>
    </xf>
    <xf numFmtId="4" fontId="1" fillId="3" borderId="3" xfId="0" applyNumberFormat="1" applyFont="1" applyFill="1" applyBorder="1" applyAlignment="1">
      <alignment horizontal="right" vertical="top" wrapText="1"/>
    </xf>
    <xf numFmtId="165" fontId="14" fillId="3" borderId="60" xfId="0" applyNumberFormat="1" applyFont="1" applyFill="1" applyBorder="1" applyAlignment="1">
      <alignment horizontal="right" vertical="top" wrapText="1"/>
    </xf>
    <xf numFmtId="4" fontId="14" fillId="3" borderId="60" xfId="0" applyNumberFormat="1" applyFont="1" applyFill="1" applyBorder="1" applyAlignment="1">
      <alignment horizontal="right" vertical="top" wrapText="1"/>
    </xf>
    <xf numFmtId="4" fontId="1" fillId="3" borderId="4" xfId="0" applyNumberFormat="1" applyFont="1" applyFill="1" applyBorder="1" applyAlignment="1">
      <alignment horizontal="right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right" vertical="top" wrapText="1"/>
    </xf>
    <xf numFmtId="0" fontId="13" fillId="3" borderId="59" xfId="0" applyFont="1" applyFill="1" applyBorder="1" applyAlignment="1">
      <alignment horizontal="center" vertical="top" wrapText="1"/>
    </xf>
    <xf numFmtId="0" fontId="13" fillId="3" borderId="60" xfId="0" applyFont="1" applyFill="1" applyBorder="1" applyAlignment="1">
      <alignment horizontal="center" vertical="top" wrapText="1"/>
    </xf>
    <xf numFmtId="14" fontId="13" fillId="3" borderId="60" xfId="0" applyNumberFormat="1" applyFont="1" applyFill="1" applyBorder="1" applyAlignment="1">
      <alignment horizontal="center" vertical="top" wrapText="1"/>
    </xf>
    <xf numFmtId="0" fontId="13" fillId="3" borderId="60" xfId="0" applyFont="1" applyFill="1" applyBorder="1" applyAlignment="1">
      <alignment horizontal="right" vertical="top" wrapText="1"/>
    </xf>
    <xf numFmtId="0" fontId="13" fillId="3" borderId="60" xfId="0" applyFont="1" applyFill="1" applyBorder="1" applyAlignment="1">
      <alignment horizontal="left" vertical="top" wrapText="1"/>
    </xf>
    <xf numFmtId="0" fontId="16" fillId="3" borderId="0" xfId="0" applyFont="1" applyFill="1"/>
    <xf numFmtId="0" fontId="15" fillId="3" borderId="2" xfId="0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right" vertical="top" wrapText="1"/>
    </xf>
    <xf numFmtId="14" fontId="15" fillId="3" borderId="2" xfId="0" applyNumberFormat="1" applyFont="1" applyFill="1" applyBorder="1" applyAlignment="1">
      <alignment horizontal="center" vertical="top" wrapText="1"/>
    </xf>
    <xf numFmtId="165" fontId="15" fillId="3" borderId="2" xfId="0" applyNumberFormat="1" applyFont="1" applyFill="1" applyBorder="1" applyAlignment="1">
      <alignment horizontal="right" vertical="top" wrapText="1"/>
    </xf>
    <xf numFmtId="0" fontId="13" fillId="3" borderId="61" xfId="0" applyFont="1" applyFill="1" applyBorder="1" applyAlignment="1">
      <alignment horizontal="center" vertical="top" wrapText="1"/>
    </xf>
    <xf numFmtId="0" fontId="13" fillId="3" borderId="29" xfId="0" applyFont="1" applyFill="1" applyBorder="1" applyAlignment="1">
      <alignment horizontal="center" vertical="top" wrapText="1"/>
    </xf>
    <xf numFmtId="14" fontId="13" fillId="3" borderId="29" xfId="0" applyNumberFormat="1" applyFont="1" applyFill="1" applyBorder="1" applyAlignment="1">
      <alignment horizontal="center" vertical="top" wrapText="1"/>
    </xf>
    <xf numFmtId="165" fontId="14" fillId="3" borderId="29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right" vertical="top" wrapText="1"/>
    </xf>
    <xf numFmtId="14" fontId="12" fillId="3" borderId="1" xfId="0" applyNumberFormat="1" applyFont="1" applyFill="1" applyBorder="1" applyAlignment="1">
      <alignment horizontal="center" vertical="top" wrapText="1"/>
    </xf>
    <xf numFmtId="165" fontId="1" fillId="3" borderId="1" xfId="0" applyNumberFormat="1" applyFont="1" applyFill="1" applyBorder="1" applyAlignment="1">
      <alignment horizontal="right" vertical="top" wrapText="1"/>
    </xf>
    <xf numFmtId="0" fontId="12" fillId="3" borderId="14" xfId="0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center" wrapText="1"/>
    </xf>
    <xf numFmtId="0" fontId="13" fillId="3" borderId="29" xfId="0" applyFont="1" applyFill="1" applyBorder="1" applyAlignment="1">
      <alignment horizontal="right" vertical="top" wrapText="1"/>
    </xf>
    <xf numFmtId="0" fontId="13" fillId="3" borderId="29" xfId="0" applyFont="1" applyFill="1" applyBorder="1" applyAlignment="1">
      <alignment horizontal="left" vertical="top" wrapText="1"/>
    </xf>
    <xf numFmtId="165" fontId="14" fillId="3" borderId="29" xfId="0" applyNumberFormat="1" applyFont="1" applyFill="1" applyBorder="1" applyAlignment="1">
      <alignment horizontal="right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0" fontId="12" fillId="3" borderId="53" xfId="0" applyFont="1" applyFill="1" applyBorder="1" applyAlignment="1">
      <alignment horizontal="left" vertical="top" wrapText="1"/>
    </xf>
    <xf numFmtId="0" fontId="12" fillId="3" borderId="18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top" wrapText="1"/>
    </xf>
    <xf numFmtId="14" fontId="13" fillId="3" borderId="1" xfId="0" applyNumberFormat="1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 wrapText="1"/>
    </xf>
    <xf numFmtId="4" fontId="14" fillId="3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165" fontId="14" fillId="3" borderId="1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0" fillId="0" borderId="1" xfId="0" applyBorder="1"/>
    <xf numFmtId="0" fontId="12" fillId="2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0" fontId="0" fillId="0" borderId="0" xfId="0" applyBorder="1"/>
    <xf numFmtId="0" fontId="13" fillId="2" borderId="62" xfId="0" applyFont="1" applyFill="1" applyBorder="1" applyAlignment="1">
      <alignment horizontal="center" vertical="top" wrapText="1"/>
    </xf>
    <xf numFmtId="0" fontId="13" fillId="2" borderId="29" xfId="0" applyFont="1" applyFill="1" applyBorder="1" applyAlignment="1">
      <alignment horizontal="center" vertical="top" wrapText="1"/>
    </xf>
    <xf numFmtId="14" fontId="13" fillId="2" borderId="29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top" wrapText="1"/>
    </xf>
    <xf numFmtId="14" fontId="12" fillId="0" borderId="2" xfId="0" applyNumberFormat="1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right" vertical="top" wrapText="1"/>
    </xf>
    <xf numFmtId="0" fontId="12" fillId="0" borderId="3" xfId="0" applyFont="1" applyFill="1" applyBorder="1" applyAlignment="1">
      <alignment horizontal="left" vertical="top" wrapText="1"/>
    </xf>
    <xf numFmtId="14" fontId="12" fillId="0" borderId="3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right" vertical="top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center" vertical="top" wrapText="1"/>
    </xf>
    <xf numFmtId="14" fontId="12" fillId="0" borderId="4" xfId="0" applyNumberFormat="1" applyFont="1" applyFill="1" applyBorder="1" applyAlignment="1">
      <alignment horizontal="center" vertical="top" wrapText="1"/>
    </xf>
    <xf numFmtId="165" fontId="1" fillId="0" borderId="4" xfId="0" applyNumberFormat="1" applyFont="1" applyFill="1" applyBorder="1" applyAlignment="1">
      <alignment horizontal="righ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vertical="top" wrapText="1"/>
    </xf>
    <xf numFmtId="0" fontId="12" fillId="2" borderId="53" xfId="0" applyFont="1" applyFill="1" applyBorder="1" applyAlignment="1">
      <alignment horizontal="left" vertical="top" wrapText="1"/>
    </xf>
    <xf numFmtId="14" fontId="12" fillId="2" borderId="1" xfId="0" applyNumberFormat="1" applyFont="1" applyFill="1" applyBorder="1" applyAlignment="1">
      <alignment horizontal="center" vertical="top" wrapText="1"/>
    </xf>
    <xf numFmtId="0" fontId="13" fillId="3" borderId="63" xfId="0" applyFont="1" applyFill="1" applyBorder="1" applyAlignment="1">
      <alignment horizontal="center" vertical="top" wrapText="1"/>
    </xf>
    <xf numFmtId="0" fontId="12" fillId="3" borderId="19" xfId="0" applyFont="1" applyFill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17" fillId="3" borderId="1" xfId="0" applyFont="1" applyFill="1" applyBorder="1" applyAlignment="1">
      <alignment horizontal="center" wrapText="1"/>
    </xf>
    <xf numFmtId="14" fontId="17" fillId="3" borderId="1" xfId="0" applyNumberFormat="1" applyFont="1" applyFill="1" applyBorder="1" applyAlignment="1">
      <alignment horizontal="center" wrapText="1"/>
    </xf>
    <xf numFmtId="165" fontId="18" fillId="3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right" vertical="top" wrapText="1"/>
    </xf>
    <xf numFmtId="14" fontId="13" fillId="2" borderId="1" xfId="0" applyNumberFormat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center" wrapText="1"/>
    </xf>
    <xf numFmtId="14" fontId="6" fillId="3" borderId="1" xfId="1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vertical="center" wrapText="1"/>
    </xf>
    <xf numFmtId="4" fontId="6" fillId="3" borderId="1" xfId="1" applyNumberFormat="1" applyFont="1" applyFill="1" applyBorder="1" applyAlignment="1">
      <alignment vertical="center"/>
    </xf>
    <xf numFmtId="0" fontId="7" fillId="3" borderId="0" xfId="1" applyFont="1" applyFill="1" applyAlignment="1">
      <alignment vertical="center"/>
    </xf>
    <xf numFmtId="14" fontId="6" fillId="3" borderId="1" xfId="1" applyNumberFormat="1" applyFont="1" applyFill="1" applyBorder="1" applyAlignment="1">
      <alignment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64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4" fontId="6" fillId="3" borderId="9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left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7" fillId="3" borderId="7" xfId="1" applyNumberFormat="1" applyFont="1" applyFill="1" applyBorder="1" applyAlignment="1">
      <alignment vertical="center" wrapText="1"/>
    </xf>
    <xf numFmtId="14" fontId="7" fillId="3" borderId="7" xfId="1" applyNumberFormat="1" applyFont="1" applyFill="1" applyBorder="1" applyAlignment="1">
      <alignment vertical="center" wrapText="1"/>
    </xf>
    <xf numFmtId="4" fontId="6" fillId="3" borderId="7" xfId="1" applyNumberFormat="1" applyFont="1" applyFill="1" applyBorder="1" applyAlignment="1">
      <alignment vertical="center"/>
    </xf>
    <xf numFmtId="4" fontId="7" fillId="3" borderId="1" xfId="1" applyNumberFormat="1" applyFont="1" applyFill="1" applyBorder="1" applyAlignment="1">
      <alignment vertical="center" wrapText="1"/>
    </xf>
    <xf numFmtId="4" fontId="6" fillId="3" borderId="1" xfId="1" applyNumberFormat="1" applyFont="1" applyFill="1" applyBorder="1" applyAlignment="1">
      <alignment vertical="center" wrapText="1"/>
    </xf>
    <xf numFmtId="0" fontId="7" fillId="3" borderId="1" xfId="1" applyNumberFormat="1" applyFont="1" applyFill="1" applyBorder="1" applyAlignment="1">
      <alignment vertical="center" wrapText="1"/>
    </xf>
    <xf numFmtId="0" fontId="7" fillId="3" borderId="0" xfId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0" fontId="7" fillId="4" borderId="0" xfId="1" applyFont="1" applyFill="1" applyAlignment="1">
      <alignment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4" fontId="7" fillId="3" borderId="5" xfId="1" applyNumberFormat="1" applyFont="1" applyFill="1" applyBorder="1" applyAlignment="1">
      <alignment vertical="center" wrapText="1"/>
    </xf>
    <xf numFmtId="14" fontId="7" fillId="3" borderId="5" xfId="1" applyNumberFormat="1" applyFont="1" applyFill="1" applyBorder="1" applyAlignment="1">
      <alignment vertical="center" wrapText="1"/>
    </xf>
    <xf numFmtId="4" fontId="6" fillId="3" borderId="5" xfId="1" applyNumberFormat="1" applyFont="1" applyFill="1" applyBorder="1" applyAlignment="1">
      <alignment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14" fontId="6" fillId="3" borderId="9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vertical="center" wrapText="1"/>
    </xf>
    <xf numFmtId="0" fontId="7" fillId="3" borderId="40" xfId="0" applyFont="1" applyFill="1" applyBorder="1" applyAlignment="1">
      <alignment horizontal="left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4" fontId="7" fillId="3" borderId="7" xfId="1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4" fontId="7" fillId="3" borderId="1" xfId="1" applyNumberFormat="1" applyFont="1" applyFill="1" applyBorder="1" applyAlignment="1">
      <alignment vertical="center"/>
    </xf>
    <xf numFmtId="0" fontId="21" fillId="3" borderId="0" xfId="1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4" fontId="7" fillId="3" borderId="9" xfId="1" applyNumberFormat="1" applyFont="1" applyFill="1" applyBorder="1" applyAlignment="1">
      <alignment vertical="center"/>
    </xf>
    <xf numFmtId="14" fontId="7" fillId="3" borderId="9" xfId="1" applyNumberFormat="1" applyFont="1" applyFill="1" applyBorder="1" applyAlignment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64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4" fontId="6" fillId="0" borderId="9" xfId="1" applyNumberFormat="1" applyFont="1" applyFill="1" applyBorder="1" applyAlignment="1">
      <alignment horizontal="center" vertical="center" wrapText="1"/>
    </xf>
    <xf numFmtId="14" fontId="6" fillId="0" borderId="9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6" fillId="3" borderId="9" xfId="1" applyNumberFormat="1" applyFont="1" applyFill="1" applyBorder="1" applyAlignment="1">
      <alignment vertical="center"/>
    </xf>
    <xf numFmtId="14" fontId="6" fillId="3" borderId="9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/>
    </xf>
    <xf numFmtId="14" fontId="6" fillId="3" borderId="7" xfId="1" applyNumberFormat="1" applyFont="1" applyFill="1" applyBorder="1" applyAlignment="1">
      <alignment vertical="center" wrapText="1"/>
    </xf>
    <xf numFmtId="0" fontId="6" fillId="3" borderId="0" xfId="1" applyFont="1" applyFill="1" applyAlignment="1">
      <alignment vertical="center"/>
    </xf>
    <xf numFmtId="14" fontId="6" fillId="3" borderId="5" xfId="1" applyNumberFormat="1" applyFont="1" applyFill="1" applyBorder="1" applyAlignment="1">
      <alignment vertical="center" wrapText="1"/>
    </xf>
    <xf numFmtId="4" fontId="6" fillId="3" borderId="9" xfId="1" applyNumberFormat="1" applyFont="1" applyFill="1" applyBorder="1" applyAlignment="1">
      <alignment vertical="center" wrapText="1"/>
    </xf>
    <xf numFmtId="14" fontId="6" fillId="3" borderId="1" xfId="1" applyNumberFormat="1" applyFont="1" applyFill="1" applyBorder="1" applyAlignment="1">
      <alignment vertical="center" wrapText="1"/>
    </xf>
    <xf numFmtId="49" fontId="6" fillId="3" borderId="65" xfId="0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vertical="center" wrapText="1"/>
    </xf>
    <xf numFmtId="165" fontId="0" fillId="0" borderId="0" xfId="0" applyNumberFormat="1"/>
    <xf numFmtId="4" fontId="7" fillId="3" borderId="9" xfId="1" applyNumberFormat="1" applyFont="1" applyFill="1" applyBorder="1" applyAlignment="1">
      <alignment vertical="center" wrapText="1"/>
    </xf>
    <xf numFmtId="4" fontId="7" fillId="3" borderId="5" xfId="1" applyNumberFormat="1" applyFont="1" applyFill="1" applyBorder="1" applyAlignment="1">
      <alignment vertical="center"/>
    </xf>
    <xf numFmtId="14" fontId="7" fillId="3" borderId="9" xfId="1" applyNumberFormat="1" applyFont="1" applyFill="1" applyBorder="1" applyAlignment="1">
      <alignment vertical="center" wrapText="1"/>
    </xf>
    <xf numFmtId="49" fontId="7" fillId="3" borderId="0" xfId="0" applyNumberFormat="1" applyFont="1" applyFill="1" applyBorder="1" applyAlignment="1">
      <alignment horizontal="center" vertical="center" wrapText="1"/>
    </xf>
    <xf numFmtId="4" fontId="7" fillId="3" borderId="0" xfId="1" applyNumberFormat="1" applyFont="1" applyFill="1" applyBorder="1" applyAlignment="1">
      <alignment vertical="center"/>
    </xf>
    <xf numFmtId="14" fontId="7" fillId="3" borderId="0" xfId="1" applyNumberFormat="1" applyFont="1" applyFill="1" applyBorder="1" applyAlignment="1">
      <alignment vertical="center"/>
    </xf>
    <xf numFmtId="0" fontId="7" fillId="3" borderId="0" xfId="1" applyFont="1" applyFill="1" applyBorder="1" applyAlignment="1">
      <alignment vertical="center" wrapText="1"/>
    </xf>
    <xf numFmtId="0" fontId="3" fillId="3" borderId="7" xfId="2" applyFont="1" applyFill="1" applyBorder="1" applyAlignment="1">
      <alignment horizontal="center" vertical="center" wrapText="1"/>
    </xf>
    <xf numFmtId="14" fontId="3" fillId="3" borderId="7" xfId="2" applyNumberFormat="1" applyFont="1" applyFill="1" applyBorder="1" applyAlignment="1">
      <alignment vertical="center" wrapText="1"/>
    </xf>
    <xf numFmtId="0" fontId="3" fillId="3" borderId="7" xfId="2" applyFont="1" applyFill="1" applyBorder="1" applyAlignment="1">
      <alignment vertical="center" wrapText="1"/>
    </xf>
    <xf numFmtId="0" fontId="3" fillId="0" borderId="0" xfId="0" applyFont="1" applyFill="1"/>
    <xf numFmtId="0" fontId="24" fillId="0" borderId="66" xfId="5" applyNumberFormat="1" applyFont="1" applyBorder="1" applyAlignment="1">
      <alignment horizontal="left" vertical="top" wrapText="1" indent="3"/>
    </xf>
    <xf numFmtId="0" fontId="7" fillId="0" borderId="66" xfId="5" applyNumberFormat="1" applyFont="1" applyBorder="1" applyAlignment="1">
      <alignment horizontal="left" vertical="top" wrapText="1" indent="3"/>
    </xf>
    <xf numFmtId="0" fontId="7" fillId="0" borderId="1" xfId="5" applyNumberFormat="1" applyFont="1" applyBorder="1" applyAlignment="1">
      <alignment horizontal="left" vertical="top" wrapText="1" indent="3"/>
    </xf>
    <xf numFmtId="4" fontId="3" fillId="3" borderId="1" xfId="0" applyNumberFormat="1" applyFont="1" applyFill="1" applyBorder="1" applyAlignment="1"/>
    <xf numFmtId="4" fontId="7" fillId="0" borderId="1" xfId="5" applyNumberFormat="1" applyFont="1" applyBorder="1" applyAlignment="1">
      <alignment horizontal="right" vertical="top" wrapText="1"/>
    </xf>
    <xf numFmtId="4" fontId="4" fillId="3" borderId="67" xfId="0" applyNumberFormat="1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3" borderId="37" xfId="0" applyFont="1" applyFill="1" applyBorder="1" applyAlignment="1">
      <alignment horizontal="left" vertical="top" wrapText="1"/>
    </xf>
    <xf numFmtId="0" fontId="4" fillId="3" borderId="68" xfId="0" applyFont="1" applyFill="1" applyBorder="1"/>
    <xf numFmtId="0" fontId="4" fillId="3" borderId="56" xfId="0" applyFont="1" applyFill="1" applyBorder="1"/>
    <xf numFmtId="4" fontId="3" fillId="3" borderId="69" xfId="0" applyNumberFormat="1" applyFont="1" applyFill="1" applyBorder="1"/>
    <xf numFmtId="0" fontId="3" fillId="3" borderId="21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12" fillId="3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/>
    </xf>
    <xf numFmtId="14" fontId="12" fillId="0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right" vertical="top" wrapText="1"/>
    </xf>
    <xf numFmtId="4" fontId="1" fillId="0" borderId="1" xfId="0" applyNumberFormat="1" applyFont="1" applyFill="1" applyBorder="1" applyAlignment="1">
      <alignment horizontal="right" vertical="top" wrapText="1"/>
    </xf>
    <xf numFmtId="0" fontId="12" fillId="3" borderId="5" xfId="0" applyFont="1" applyFill="1" applyBorder="1" applyAlignment="1">
      <alignment horizontal="right" vertical="top" wrapText="1"/>
    </xf>
    <xf numFmtId="0" fontId="12" fillId="2" borderId="5" xfId="0" applyFont="1" applyFill="1" applyBorder="1" applyAlignment="1">
      <alignment horizontal="left" vertical="top" wrapText="1"/>
    </xf>
    <xf numFmtId="14" fontId="12" fillId="2" borderId="5" xfId="0" applyNumberFormat="1" applyFont="1" applyFill="1" applyBorder="1" applyAlignment="1">
      <alignment horizontal="center" vertical="top" wrapText="1"/>
    </xf>
    <xf numFmtId="165" fontId="1" fillId="3" borderId="5" xfId="0" applyNumberFormat="1" applyFont="1" applyFill="1" applyBorder="1" applyAlignment="1">
      <alignment horizontal="right" vertical="top" wrapText="1"/>
    </xf>
    <xf numFmtId="0" fontId="6" fillId="3" borderId="34" xfId="0" applyFont="1" applyFill="1" applyBorder="1" applyAlignment="1">
      <alignment horizontal="left" vertical="center" wrapText="1"/>
    </xf>
    <xf numFmtId="4" fontId="6" fillId="3" borderId="10" xfId="1" applyNumberFormat="1" applyFont="1" applyFill="1" applyBorder="1" applyAlignment="1">
      <alignment vertical="center"/>
    </xf>
    <xf numFmtId="49" fontId="6" fillId="3" borderId="50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3" fillId="0" borderId="1" xfId="0" applyFont="1" applyFill="1" applyBorder="1"/>
    <xf numFmtId="4" fontId="3" fillId="0" borderId="1" xfId="0" applyNumberFormat="1" applyFont="1" applyFill="1" applyBorder="1"/>
    <xf numFmtId="14" fontId="3" fillId="0" borderId="1" xfId="0" applyNumberFormat="1" applyFont="1" applyFill="1" applyBorder="1"/>
    <xf numFmtId="0" fontId="4" fillId="0" borderId="21" xfId="0" applyFont="1" applyFill="1" applyBorder="1"/>
    <xf numFmtId="0" fontId="4" fillId="0" borderId="70" xfId="0" applyFont="1" applyFill="1" applyBorder="1"/>
    <xf numFmtId="0" fontId="3" fillId="0" borderId="21" xfId="0" applyFont="1" applyFill="1" applyBorder="1"/>
    <xf numFmtId="14" fontId="3" fillId="0" borderId="21" xfId="0" applyNumberFormat="1" applyFont="1" applyFill="1" applyBorder="1"/>
    <xf numFmtId="4" fontId="3" fillId="0" borderId="21" xfId="0" applyNumberFormat="1" applyFont="1" applyFill="1" applyBorder="1"/>
    <xf numFmtId="0" fontId="4" fillId="3" borderId="5" xfId="0" applyFont="1" applyFill="1" applyBorder="1" applyAlignment="1">
      <alignment wrapText="1"/>
    </xf>
    <xf numFmtId="14" fontId="3" fillId="3" borderId="1" xfId="0" applyNumberFormat="1" applyFont="1" applyFill="1" applyBorder="1"/>
    <xf numFmtId="4" fontId="3" fillId="3" borderId="7" xfId="0" applyNumberFormat="1" applyFont="1" applyFill="1" applyBorder="1"/>
    <xf numFmtId="14" fontId="3" fillId="3" borderId="0" xfId="0" applyNumberFormat="1" applyFont="1" applyFill="1"/>
    <xf numFmtId="4" fontId="4" fillId="3" borderId="44" xfId="0" applyNumberFormat="1" applyFont="1" applyFill="1" applyBorder="1" applyAlignment="1">
      <alignment horizontal="right" wrapText="1"/>
    </xf>
    <xf numFmtId="0" fontId="25" fillId="3" borderId="0" xfId="0" applyFont="1" applyFill="1"/>
    <xf numFmtId="0" fontId="12" fillId="3" borderId="13" xfId="0" applyFont="1" applyFill="1" applyBorder="1" applyAlignment="1">
      <alignment horizontal="left" vertical="top" wrapText="1"/>
    </xf>
    <xf numFmtId="4" fontId="4" fillId="3" borderId="31" xfId="0" applyNumberFormat="1" applyFont="1" applyFill="1" applyBorder="1" applyAlignment="1">
      <alignment horizontal="right" vertical="top" wrapText="1"/>
    </xf>
    <xf numFmtId="4" fontId="7" fillId="0" borderId="9" xfId="1" applyNumberFormat="1" applyFont="1" applyFill="1" applyBorder="1" applyAlignment="1">
      <alignment vertical="center"/>
    </xf>
    <xf numFmtId="164" fontId="7" fillId="0" borderId="0" xfId="4" applyFont="1" applyFill="1" applyAlignment="1">
      <alignment horizontal="left" vertical="center"/>
    </xf>
  </cellXfs>
  <cellStyles count="6">
    <cellStyle name="Обычный" xfId="0" builtinId="0"/>
    <cellStyle name="Обычный 2" xfId="2"/>
    <cellStyle name="Обычный_Акт инвентаризации на 31.03.2009 г (для налогового учета)" xfId="1"/>
    <cellStyle name="Обычный_Лот 1" xfId="5"/>
    <cellStyle name="Финансовый" xfId="4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5;&#1080;&#1081;%20&#1089;&#1090;&#1086;&#1083;\&#1050;&#1056;&#1054;&#1055;&#1054;&#1058;&#1054;&#1042;&#1040;\&#1060;&#1069;&#1054;\&#1059;&#1057;&#1058;&#1059;&#1055;&#1050;&#1048;\&#1059;&#1057;&#1058;&#1059;&#1055;&#1050;&#1040;%2089,9\2014\&#1053;&#1054;&#1042;&#1040;&#1071;%20&#1059;&#1057;&#1058;&#1059;&#1055;&#1050;&#1040;%20&#1055;&#1056;&#1045;&#1044;&#1051;&#1054;&#1046;&#1045;&#1053;&#1048;&#1071;%2089,9\89,9\&#1055;&#1088;&#1080;&#1083;&#1086;&#1078;&#1077;&#1085;&#1080;&#1077;%20&#1082;%20&#1076;&#1086;&#1087;.%20&#1057;&#1086;&#1075;&#1083;&#1072;&#1096;&#1077;&#1085;&#1080;&#1102;%20&#8470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ступка к Доп. соглаш"/>
    </sheetNames>
    <sheetDataSet>
      <sheetData sheetId="0">
        <row r="1">
          <cell r="B1" t="str">
            <v xml:space="preserve">Приложение № 1 к Дополнительному Соглашению  № 2 к договору уступки права требования 
от 13.12.2013    № 0001-000278-14
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3"/>
  <sheetViews>
    <sheetView topLeftCell="A130" workbookViewId="0">
      <selection activeCell="A137" sqref="A137:XFD137"/>
    </sheetView>
  </sheetViews>
  <sheetFormatPr defaultColWidth="9.140625" defaultRowHeight="10.5" x14ac:dyDescent="0.2"/>
  <cols>
    <col min="1" max="1" width="27.42578125" style="5" customWidth="1"/>
    <col min="2" max="2" width="14" style="5" customWidth="1"/>
    <col min="3" max="3" width="30" style="5" customWidth="1"/>
    <col min="4" max="4" width="15.28515625" style="5" customWidth="1"/>
    <col min="5" max="5" width="17.28515625" style="5" customWidth="1"/>
    <col min="6" max="6" width="16.42578125" style="129" customWidth="1"/>
    <col min="7" max="16384" width="9.140625" style="5"/>
  </cols>
  <sheetData>
    <row r="1" spans="1:6" ht="19.5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107" t="s">
        <v>5</v>
      </c>
    </row>
    <row r="2" spans="1:6" x14ac:dyDescent="0.2">
      <c r="A2" s="6" t="s">
        <v>6</v>
      </c>
      <c r="B2" s="7">
        <v>69901062902</v>
      </c>
      <c r="C2" s="8" t="s">
        <v>819</v>
      </c>
      <c r="D2" s="476">
        <v>41766</v>
      </c>
      <c r="E2" s="8"/>
      <c r="F2" s="108">
        <v>7423.39</v>
      </c>
    </row>
    <row r="3" spans="1:6" x14ac:dyDescent="0.2">
      <c r="A3" s="7" t="s">
        <v>7</v>
      </c>
      <c r="B3" s="7">
        <v>6900000205</v>
      </c>
      <c r="C3" s="8" t="s">
        <v>820</v>
      </c>
      <c r="D3" s="476">
        <v>41011</v>
      </c>
      <c r="E3" s="8"/>
      <c r="F3" s="108">
        <v>200</v>
      </c>
    </row>
    <row r="4" spans="1:6" x14ac:dyDescent="0.2">
      <c r="A4" s="7" t="s">
        <v>8</v>
      </c>
      <c r="B4" s="7">
        <v>6950155282</v>
      </c>
      <c r="C4" s="8" t="s">
        <v>821</v>
      </c>
      <c r="D4" s="476">
        <v>42031</v>
      </c>
      <c r="E4" s="8"/>
      <c r="F4" s="108">
        <v>540</v>
      </c>
    </row>
    <row r="5" spans="1:6" x14ac:dyDescent="0.2">
      <c r="A5" s="7" t="s">
        <v>9</v>
      </c>
      <c r="B5" s="7">
        <v>7720706593</v>
      </c>
      <c r="C5" s="8" t="s">
        <v>822</v>
      </c>
      <c r="D5" s="476">
        <v>40816</v>
      </c>
      <c r="E5" s="8"/>
      <c r="F5" s="108">
        <v>472.7</v>
      </c>
    </row>
    <row r="6" spans="1:6" x14ac:dyDescent="0.2">
      <c r="A6" s="7" t="s">
        <v>10</v>
      </c>
      <c r="B6" s="7">
        <v>6950156279</v>
      </c>
      <c r="C6" s="8" t="s">
        <v>823</v>
      </c>
      <c r="D6" s="476">
        <v>41465</v>
      </c>
      <c r="E6" s="8"/>
      <c r="F6" s="108">
        <v>21450</v>
      </c>
    </row>
    <row r="7" spans="1:6" ht="42" x14ac:dyDescent="0.2">
      <c r="A7" s="6" t="s">
        <v>11</v>
      </c>
      <c r="B7" s="443">
        <v>6905004997</v>
      </c>
      <c r="C7" s="444" t="s">
        <v>12</v>
      </c>
      <c r="D7" s="445">
        <v>40451</v>
      </c>
      <c r="E7" s="444" t="s">
        <v>13</v>
      </c>
      <c r="F7" s="446">
        <v>6136.47</v>
      </c>
    </row>
    <row r="8" spans="1:6" ht="11.25" thickBot="1" x14ac:dyDescent="0.25">
      <c r="A8" s="130"/>
      <c r="B8" s="61"/>
      <c r="C8" s="106"/>
      <c r="D8" s="131"/>
      <c r="E8" s="106"/>
      <c r="F8" s="128"/>
    </row>
    <row r="9" spans="1:6" x14ac:dyDescent="0.2">
      <c r="A9" s="11" t="s">
        <v>14</v>
      </c>
      <c r="B9" s="12">
        <v>6924000557</v>
      </c>
      <c r="C9" s="13" t="s">
        <v>15</v>
      </c>
      <c r="D9" s="14">
        <v>40237</v>
      </c>
      <c r="E9" s="15" t="s">
        <v>18</v>
      </c>
      <c r="F9" s="109">
        <v>38598.54</v>
      </c>
    </row>
    <row r="10" spans="1:6" x14ac:dyDescent="0.2">
      <c r="A10" s="17" t="s">
        <v>14</v>
      </c>
      <c r="B10" s="7">
        <v>6924000557</v>
      </c>
      <c r="C10" s="18" t="s">
        <v>16</v>
      </c>
      <c r="D10" s="19">
        <v>40268</v>
      </c>
      <c r="E10" s="20" t="s">
        <v>18</v>
      </c>
      <c r="F10" s="110">
        <v>35946.07</v>
      </c>
    </row>
    <row r="11" spans="1:6" ht="11.25" thickBot="1" x14ac:dyDescent="0.25">
      <c r="A11" s="22" t="s">
        <v>14</v>
      </c>
      <c r="B11" s="23">
        <v>6924000557</v>
      </c>
      <c r="C11" s="24" t="s">
        <v>17</v>
      </c>
      <c r="D11" s="25">
        <v>40298</v>
      </c>
      <c r="E11" s="26" t="s">
        <v>18</v>
      </c>
      <c r="F11" s="111">
        <v>20442.63</v>
      </c>
    </row>
    <row r="12" spans="1:6" ht="11.25" thickBot="1" x14ac:dyDescent="0.25">
      <c r="A12" s="27" t="s">
        <v>21</v>
      </c>
      <c r="B12" s="28"/>
      <c r="C12" s="29"/>
      <c r="D12" s="30"/>
      <c r="E12" s="31"/>
      <c r="F12" s="112">
        <f>F9+F10+F11</f>
        <v>94987.24</v>
      </c>
    </row>
    <row r="13" spans="1:6" ht="11.25" thickBot="1" x14ac:dyDescent="0.25">
      <c r="A13" s="132"/>
      <c r="B13" s="133"/>
      <c r="C13" s="134"/>
      <c r="D13" s="135"/>
      <c r="E13" s="136"/>
      <c r="F13" s="137"/>
    </row>
    <row r="14" spans="1:6" x14ac:dyDescent="0.2">
      <c r="A14" s="11" t="s">
        <v>19</v>
      </c>
      <c r="B14" s="12">
        <v>6901087061</v>
      </c>
      <c r="C14" s="167" t="s">
        <v>20</v>
      </c>
      <c r="D14" s="8"/>
      <c r="E14" s="32" t="s">
        <v>43</v>
      </c>
      <c r="F14" s="32">
        <v>2000</v>
      </c>
    </row>
    <row r="15" spans="1:6" ht="11.25" thickBot="1" x14ac:dyDescent="0.25">
      <c r="A15" s="22" t="s">
        <v>19</v>
      </c>
      <c r="B15" s="23">
        <v>6901087061</v>
      </c>
      <c r="C15" s="168" t="s">
        <v>26</v>
      </c>
      <c r="D15" s="91">
        <v>40663</v>
      </c>
      <c r="E15" s="34" t="s">
        <v>43</v>
      </c>
      <c r="F15" s="114">
        <v>12591.21</v>
      </c>
    </row>
    <row r="16" spans="1:6" ht="11.25" thickBot="1" x14ac:dyDescent="0.25">
      <c r="A16" s="27" t="s">
        <v>21</v>
      </c>
      <c r="B16" s="36"/>
      <c r="C16" s="37"/>
      <c r="D16" s="166"/>
      <c r="E16" s="37"/>
      <c r="F16" s="104">
        <f>F15+F14</f>
        <v>14591.21</v>
      </c>
    </row>
    <row r="17" spans="1:6" ht="11.25" thickBot="1" x14ac:dyDescent="0.25">
      <c r="A17" s="132"/>
      <c r="B17" s="38"/>
      <c r="C17" s="138"/>
      <c r="D17" s="138"/>
      <c r="E17" s="138"/>
      <c r="F17" s="118"/>
    </row>
    <row r="18" spans="1:6" x14ac:dyDescent="0.2">
      <c r="A18" s="11" t="s">
        <v>22</v>
      </c>
      <c r="B18" s="38">
        <v>6901074175</v>
      </c>
      <c r="C18" s="32" t="s">
        <v>20</v>
      </c>
      <c r="D18" s="8"/>
      <c r="E18" s="32"/>
      <c r="F18" s="32">
        <v>2000</v>
      </c>
    </row>
    <row r="19" spans="1:6" x14ac:dyDescent="0.2">
      <c r="A19" s="39" t="s">
        <v>22</v>
      </c>
      <c r="B19" s="9">
        <v>6901074175</v>
      </c>
      <c r="C19" s="18" t="s">
        <v>44</v>
      </c>
      <c r="D19" s="86">
        <v>40602</v>
      </c>
      <c r="E19" s="20" t="s">
        <v>47</v>
      </c>
      <c r="F19" s="110">
        <v>42028.35</v>
      </c>
    </row>
    <row r="20" spans="1:6" x14ac:dyDescent="0.2">
      <c r="A20" s="39" t="s">
        <v>22</v>
      </c>
      <c r="B20" s="9">
        <v>6901074175</v>
      </c>
      <c r="C20" s="18" t="s">
        <v>45</v>
      </c>
      <c r="D20" s="19">
        <v>40633</v>
      </c>
      <c r="E20" s="40" t="s">
        <v>47</v>
      </c>
      <c r="F20" s="110">
        <v>45769</v>
      </c>
    </row>
    <row r="21" spans="1:6" ht="11.25" thickBot="1" x14ac:dyDescent="0.25">
      <c r="A21" s="39" t="s">
        <v>22</v>
      </c>
      <c r="B21" s="9">
        <v>6901074175</v>
      </c>
      <c r="C21" s="41" t="s">
        <v>46</v>
      </c>
      <c r="D21" s="42">
        <v>40663</v>
      </c>
      <c r="E21" s="43" t="s">
        <v>47</v>
      </c>
      <c r="F21" s="115">
        <v>5904.11</v>
      </c>
    </row>
    <row r="22" spans="1:6" ht="11.25" thickBot="1" x14ac:dyDescent="0.25">
      <c r="A22" s="45" t="s">
        <v>21</v>
      </c>
      <c r="B22" s="37"/>
      <c r="C22" s="37"/>
      <c r="D22" s="37"/>
      <c r="E22" s="37"/>
      <c r="F22" s="104">
        <f>F19+F20+F21+F18</f>
        <v>95701.46</v>
      </c>
    </row>
    <row r="23" spans="1:6" ht="11.25" thickBot="1" x14ac:dyDescent="0.25">
      <c r="A23" s="139"/>
      <c r="B23" s="138"/>
      <c r="C23" s="140"/>
      <c r="D23" s="140"/>
      <c r="E23" s="138"/>
      <c r="F23" s="118"/>
    </row>
    <row r="24" spans="1:6" x14ac:dyDescent="0.2">
      <c r="A24" s="46" t="s">
        <v>23</v>
      </c>
      <c r="B24" s="12">
        <v>7826148557</v>
      </c>
      <c r="C24" s="47" t="s">
        <v>24</v>
      </c>
      <c r="D24" s="48">
        <v>40482</v>
      </c>
      <c r="E24" s="49" t="s">
        <v>25</v>
      </c>
      <c r="F24" s="113">
        <f>38103.58</f>
        <v>38103.58</v>
      </c>
    </row>
    <row r="25" spans="1:6" ht="11.25" thickBot="1" x14ac:dyDescent="0.25">
      <c r="A25" s="50" t="s">
        <v>23</v>
      </c>
      <c r="B25" s="9">
        <v>7826148557</v>
      </c>
      <c r="C25" s="51" t="s">
        <v>20</v>
      </c>
      <c r="D25" s="8"/>
      <c r="E25" s="10" t="s">
        <v>25</v>
      </c>
      <c r="F25" s="10">
        <v>2000</v>
      </c>
    </row>
    <row r="26" spans="1:6" ht="11.25" thickBot="1" x14ac:dyDescent="0.25">
      <c r="A26" s="45" t="s">
        <v>21</v>
      </c>
      <c r="B26" s="37"/>
      <c r="C26" s="37"/>
      <c r="D26" s="166"/>
      <c r="E26" s="37"/>
      <c r="F26" s="104">
        <f>F25+F24</f>
        <v>40103.58</v>
      </c>
    </row>
    <row r="27" spans="1:6" ht="11.25" thickBot="1" x14ac:dyDescent="0.25">
      <c r="A27" s="139"/>
      <c r="B27" s="138"/>
      <c r="C27" s="140"/>
      <c r="D27" s="140"/>
      <c r="E27" s="140"/>
      <c r="F27" s="141"/>
    </row>
    <row r="28" spans="1:6" x14ac:dyDescent="0.2">
      <c r="A28" s="11" t="s">
        <v>27</v>
      </c>
      <c r="B28" s="12">
        <v>6905049910</v>
      </c>
      <c r="C28" s="13" t="s">
        <v>36</v>
      </c>
      <c r="D28" s="14">
        <v>40543</v>
      </c>
      <c r="E28" s="52" t="s">
        <v>42</v>
      </c>
      <c r="F28" s="109">
        <v>21671.35</v>
      </c>
    </row>
    <row r="29" spans="1:6" x14ac:dyDescent="0.2">
      <c r="A29" s="53" t="s">
        <v>27</v>
      </c>
      <c r="B29" s="54">
        <v>6905049910</v>
      </c>
      <c r="C29" s="18" t="s">
        <v>37</v>
      </c>
      <c r="D29" s="19">
        <v>40574</v>
      </c>
      <c r="E29" s="55" t="s">
        <v>42</v>
      </c>
      <c r="F29" s="110">
        <v>18941.310000000001</v>
      </c>
    </row>
    <row r="30" spans="1:6" x14ac:dyDescent="0.2">
      <c r="A30" s="53" t="s">
        <v>27</v>
      </c>
      <c r="B30" s="54">
        <v>6905049910</v>
      </c>
      <c r="C30" s="18" t="s">
        <v>38</v>
      </c>
      <c r="D30" s="19">
        <v>40602</v>
      </c>
      <c r="E30" s="55" t="s">
        <v>42</v>
      </c>
      <c r="F30" s="110">
        <v>18732.689999999999</v>
      </c>
    </row>
    <row r="31" spans="1:6" x14ac:dyDescent="0.2">
      <c r="A31" s="53" t="s">
        <v>27</v>
      </c>
      <c r="B31" s="54">
        <v>6905049910</v>
      </c>
      <c r="C31" s="18" t="s">
        <v>39</v>
      </c>
      <c r="D31" s="19">
        <v>40633</v>
      </c>
      <c r="E31" s="55" t="s">
        <v>42</v>
      </c>
      <c r="F31" s="110">
        <v>15923.87</v>
      </c>
    </row>
    <row r="32" spans="1:6" x14ac:dyDescent="0.2">
      <c r="A32" s="53" t="s">
        <v>27</v>
      </c>
      <c r="B32" s="54">
        <v>6905049910</v>
      </c>
      <c r="C32" s="18" t="s">
        <v>40</v>
      </c>
      <c r="D32" s="42">
        <v>40663</v>
      </c>
      <c r="E32" s="55" t="s">
        <v>42</v>
      </c>
      <c r="F32" s="110">
        <v>9608.11</v>
      </c>
    </row>
    <row r="33" spans="1:6" x14ac:dyDescent="0.2">
      <c r="A33" s="53" t="s">
        <v>27</v>
      </c>
      <c r="B33" s="54">
        <v>6905049910</v>
      </c>
      <c r="C33" s="160" t="s">
        <v>41</v>
      </c>
      <c r="D33" s="91">
        <v>40694</v>
      </c>
      <c r="E33" s="163" t="s">
        <v>42</v>
      </c>
      <c r="F33" s="115">
        <v>2531.8200000000002</v>
      </c>
    </row>
    <row r="34" spans="1:6" x14ac:dyDescent="0.2">
      <c r="A34" s="53" t="s">
        <v>27</v>
      </c>
      <c r="B34" s="54">
        <v>6905049910</v>
      </c>
      <c r="C34" s="161" t="s">
        <v>20</v>
      </c>
      <c r="D34" s="8"/>
      <c r="E34" s="164" t="s">
        <v>42</v>
      </c>
      <c r="F34" s="58">
        <v>1994.6</v>
      </c>
    </row>
    <row r="35" spans="1:6" ht="11.25" thickBot="1" x14ac:dyDescent="0.25">
      <c r="A35" s="39" t="s">
        <v>27</v>
      </c>
      <c r="B35" s="61">
        <v>6905049910</v>
      </c>
      <c r="C35" s="162" t="s">
        <v>92</v>
      </c>
      <c r="D35" s="8"/>
      <c r="E35" s="165" t="s">
        <v>42</v>
      </c>
      <c r="F35" s="63">
        <v>5705.05</v>
      </c>
    </row>
    <row r="36" spans="1:6" ht="11.25" thickBot="1" x14ac:dyDescent="0.25">
      <c r="A36" s="65" t="s">
        <v>21</v>
      </c>
      <c r="B36" s="28"/>
      <c r="C36" s="37"/>
      <c r="D36" s="166"/>
      <c r="E36" s="37"/>
      <c r="F36" s="104">
        <f>F28+F29+F30+F31+F32+F34+F35+F33</f>
        <v>95108.800000000017</v>
      </c>
    </row>
    <row r="37" spans="1:6" x14ac:dyDescent="0.2">
      <c r="A37" s="66"/>
      <c r="B37" s="38"/>
      <c r="C37" s="140"/>
      <c r="D37" s="140"/>
      <c r="E37" s="140"/>
      <c r="F37" s="118"/>
    </row>
    <row r="38" spans="1:6" x14ac:dyDescent="0.2">
      <c r="A38" s="6" t="s">
        <v>28</v>
      </c>
      <c r="B38" s="7">
        <v>6950110002</v>
      </c>
      <c r="C38" s="69" t="s">
        <v>48</v>
      </c>
      <c r="D38" s="70">
        <v>41820</v>
      </c>
      <c r="E38" s="71" t="s">
        <v>49</v>
      </c>
      <c r="F38" s="108">
        <v>105028.46</v>
      </c>
    </row>
    <row r="39" spans="1:6" x14ac:dyDescent="0.2">
      <c r="A39" s="6" t="s">
        <v>28</v>
      </c>
      <c r="B39" s="7">
        <v>6950110002</v>
      </c>
      <c r="C39" s="69" t="s">
        <v>824</v>
      </c>
      <c r="D39" s="70">
        <v>41670</v>
      </c>
      <c r="E39" s="71"/>
      <c r="F39" s="108">
        <v>13733.74</v>
      </c>
    </row>
    <row r="40" spans="1:6" x14ac:dyDescent="0.2">
      <c r="A40" s="6" t="s">
        <v>28</v>
      </c>
      <c r="B40" s="7">
        <v>6950110002</v>
      </c>
      <c r="C40" s="69" t="s">
        <v>825</v>
      </c>
      <c r="D40" s="70">
        <v>41698</v>
      </c>
      <c r="E40" s="71"/>
      <c r="F40" s="108">
        <v>686.16</v>
      </c>
    </row>
    <row r="41" spans="1:6" x14ac:dyDescent="0.2">
      <c r="A41" s="6" t="s">
        <v>28</v>
      </c>
      <c r="B41" s="7">
        <v>6950110002</v>
      </c>
      <c r="C41" s="69" t="s">
        <v>826</v>
      </c>
      <c r="D41" s="70">
        <v>41729</v>
      </c>
      <c r="E41" s="71"/>
      <c r="F41" s="108">
        <v>4635.59</v>
      </c>
    </row>
    <row r="42" spans="1:6" x14ac:dyDescent="0.2">
      <c r="A42" s="6" t="s">
        <v>28</v>
      </c>
      <c r="B42" s="7">
        <v>6950110002</v>
      </c>
      <c r="C42" s="69" t="s">
        <v>827</v>
      </c>
      <c r="D42" s="70">
        <v>41759</v>
      </c>
      <c r="E42" s="71"/>
      <c r="F42" s="108">
        <v>5235.8500000000004</v>
      </c>
    </row>
    <row r="43" spans="1:6" x14ac:dyDescent="0.2">
      <c r="A43" s="6" t="s">
        <v>28</v>
      </c>
      <c r="B43" s="7">
        <v>6950110002</v>
      </c>
      <c r="C43" s="69" t="s">
        <v>828</v>
      </c>
      <c r="D43" s="70">
        <v>41790</v>
      </c>
      <c r="E43" s="71"/>
      <c r="F43" s="108">
        <v>4429.43</v>
      </c>
    </row>
    <row r="44" spans="1:6" x14ac:dyDescent="0.2">
      <c r="A44" s="6" t="s">
        <v>28</v>
      </c>
      <c r="B44" s="7">
        <v>6950110002</v>
      </c>
      <c r="C44" s="69" t="s">
        <v>829</v>
      </c>
      <c r="D44" s="70">
        <v>41820</v>
      </c>
      <c r="E44" s="71"/>
      <c r="F44" s="108">
        <v>5348.6</v>
      </c>
    </row>
    <row r="45" spans="1:6" x14ac:dyDescent="0.2">
      <c r="A45" s="6" t="s">
        <v>21</v>
      </c>
      <c r="B45" s="7"/>
      <c r="C45" s="69"/>
      <c r="D45" s="70"/>
      <c r="E45" s="71"/>
      <c r="F45" s="108">
        <f>SUM(F38:F44)</f>
        <v>139097.83000000002</v>
      </c>
    </row>
    <row r="46" spans="1:6" ht="21" x14ac:dyDescent="0.2">
      <c r="A46" s="68" t="s">
        <v>29</v>
      </c>
      <c r="B46" s="7">
        <v>6950078486</v>
      </c>
      <c r="C46" s="69" t="s">
        <v>50</v>
      </c>
      <c r="D46" s="70">
        <v>40602</v>
      </c>
      <c r="E46" s="71" t="s">
        <v>52</v>
      </c>
      <c r="F46" s="119">
        <v>22135.43</v>
      </c>
    </row>
    <row r="47" spans="1:6" ht="21" x14ac:dyDescent="0.2">
      <c r="A47" s="68" t="s">
        <v>29</v>
      </c>
      <c r="B47" s="7">
        <v>6950078486</v>
      </c>
      <c r="C47" s="69" t="s">
        <v>51</v>
      </c>
      <c r="D47" s="70">
        <v>40633</v>
      </c>
      <c r="E47" s="71" t="s">
        <v>52</v>
      </c>
      <c r="F47" s="119">
        <v>34652.89</v>
      </c>
    </row>
    <row r="48" spans="1:6" ht="21.75" thickBot="1" x14ac:dyDescent="0.25">
      <c r="A48" s="50" t="s">
        <v>29</v>
      </c>
      <c r="B48" s="9">
        <v>6950078486</v>
      </c>
      <c r="C48" s="72" t="s">
        <v>53</v>
      </c>
      <c r="D48" s="73">
        <v>40633</v>
      </c>
      <c r="E48" s="74" t="s">
        <v>54</v>
      </c>
      <c r="F48" s="120">
        <v>10119.719999999999</v>
      </c>
    </row>
    <row r="49" spans="1:7" ht="11.25" thickBot="1" x14ac:dyDescent="0.25">
      <c r="A49" s="27" t="s">
        <v>21</v>
      </c>
      <c r="B49" s="28"/>
      <c r="C49" s="37"/>
      <c r="D49" s="37"/>
      <c r="E49" s="37"/>
      <c r="F49" s="104">
        <f>F46+F47+F48</f>
        <v>66908.039999999994</v>
      </c>
    </row>
    <row r="50" spans="1:7" x14ac:dyDescent="0.2">
      <c r="A50" s="144"/>
      <c r="B50" s="61"/>
      <c r="C50" s="145"/>
      <c r="D50" s="145"/>
      <c r="E50" s="145"/>
      <c r="F50" s="146"/>
    </row>
    <row r="51" spans="1:7" x14ac:dyDescent="0.2">
      <c r="A51" s="54" t="s">
        <v>55</v>
      </c>
      <c r="B51" s="54">
        <v>6950003963</v>
      </c>
      <c r="C51" s="75" t="s">
        <v>56</v>
      </c>
      <c r="D51" s="76">
        <v>40209</v>
      </c>
      <c r="E51" s="77" t="s">
        <v>62</v>
      </c>
      <c r="F51" s="121">
        <v>24726.48</v>
      </c>
    </row>
    <row r="52" spans="1:7" x14ac:dyDescent="0.2">
      <c r="A52" s="7" t="s">
        <v>55</v>
      </c>
      <c r="B52" s="7">
        <v>6950003963</v>
      </c>
      <c r="C52" s="57" t="s">
        <v>57</v>
      </c>
      <c r="D52" s="70">
        <v>40237</v>
      </c>
      <c r="E52" s="59" t="s">
        <v>62</v>
      </c>
      <c r="F52" s="122">
        <v>18124.75</v>
      </c>
    </row>
    <row r="53" spans="1:7" x14ac:dyDescent="0.2">
      <c r="A53" s="7" t="s">
        <v>55</v>
      </c>
      <c r="B53" s="7">
        <v>6950003963</v>
      </c>
      <c r="C53" s="57" t="s">
        <v>58</v>
      </c>
      <c r="D53" s="70">
        <v>40268</v>
      </c>
      <c r="E53" s="59" t="s">
        <v>62</v>
      </c>
      <c r="F53" s="122">
        <v>14961.6</v>
      </c>
    </row>
    <row r="54" spans="1:7" x14ac:dyDescent="0.2">
      <c r="A54" s="7" t="s">
        <v>55</v>
      </c>
      <c r="B54" s="7">
        <v>6950003963</v>
      </c>
      <c r="C54" s="57" t="s">
        <v>59</v>
      </c>
      <c r="D54" s="70">
        <v>40298</v>
      </c>
      <c r="E54" s="59" t="s">
        <v>62</v>
      </c>
      <c r="F54" s="122">
        <v>7863.92</v>
      </c>
    </row>
    <row r="55" spans="1:7" x14ac:dyDescent="0.2">
      <c r="A55" s="7" t="s">
        <v>55</v>
      </c>
      <c r="B55" s="7">
        <v>6950003963</v>
      </c>
      <c r="C55" s="57" t="s">
        <v>60</v>
      </c>
      <c r="D55" s="70">
        <v>40482</v>
      </c>
      <c r="E55" s="59" t="s">
        <v>63</v>
      </c>
      <c r="F55" s="122">
        <v>10958.24</v>
      </c>
    </row>
    <row r="56" spans="1:7" ht="11.25" thickBot="1" x14ac:dyDescent="0.25">
      <c r="A56" s="9" t="s">
        <v>55</v>
      </c>
      <c r="B56" s="9">
        <v>6950003963</v>
      </c>
      <c r="C56" s="62" t="s">
        <v>61</v>
      </c>
      <c r="D56" s="73">
        <v>40512</v>
      </c>
      <c r="E56" s="64" t="s">
        <v>63</v>
      </c>
      <c r="F56" s="123">
        <v>12015.17</v>
      </c>
    </row>
    <row r="57" spans="1:7" ht="11.25" thickBot="1" x14ac:dyDescent="0.25">
      <c r="A57" s="45" t="s">
        <v>21</v>
      </c>
      <c r="B57" s="37"/>
      <c r="C57" s="37"/>
      <c r="D57" s="37"/>
      <c r="E57" s="37"/>
      <c r="F57" s="104">
        <f>SUM(F51:F56)</f>
        <v>88650.16</v>
      </c>
    </row>
    <row r="58" spans="1:7" ht="16.5" customHeight="1" x14ac:dyDescent="0.2">
      <c r="A58" s="147"/>
      <c r="B58" s="106"/>
      <c r="C58" s="106"/>
      <c r="D58" s="106"/>
      <c r="E58" s="145"/>
      <c r="F58" s="146"/>
    </row>
    <row r="59" spans="1:7" x14ac:dyDescent="0.2">
      <c r="A59" s="78" t="s">
        <v>30</v>
      </c>
      <c r="B59" s="79">
        <v>6950097087</v>
      </c>
      <c r="C59" s="80" t="s">
        <v>830</v>
      </c>
      <c r="D59" s="478">
        <v>41820</v>
      </c>
      <c r="E59" s="81"/>
      <c r="F59" s="477">
        <v>7500</v>
      </c>
      <c r="G59" s="5" t="s">
        <v>842</v>
      </c>
    </row>
    <row r="60" spans="1:7" x14ac:dyDescent="0.2">
      <c r="A60" s="7" t="s">
        <v>65</v>
      </c>
      <c r="B60" s="7">
        <v>6904029050</v>
      </c>
      <c r="C60" s="57" t="s">
        <v>64</v>
      </c>
      <c r="D60" s="70">
        <v>40786</v>
      </c>
      <c r="E60" s="8"/>
      <c r="F60" s="108">
        <v>622.29</v>
      </c>
    </row>
    <row r="61" spans="1:7" ht="11.25" thickBot="1" x14ac:dyDescent="0.25">
      <c r="A61" s="144"/>
      <c r="B61" s="61"/>
      <c r="C61" s="148"/>
      <c r="D61" s="143"/>
      <c r="E61" s="106"/>
      <c r="F61" s="146"/>
    </row>
    <row r="62" spans="1:7" x14ac:dyDescent="0.2">
      <c r="A62" s="46" t="s">
        <v>31</v>
      </c>
      <c r="B62" s="12">
        <v>7705008315</v>
      </c>
      <c r="C62" s="82" t="s">
        <v>66</v>
      </c>
      <c r="D62" s="48">
        <v>40663</v>
      </c>
      <c r="E62" s="67" t="s">
        <v>67</v>
      </c>
      <c r="F62" s="113">
        <v>30924.15</v>
      </c>
    </row>
    <row r="63" spans="1:7" ht="11.25" thickBot="1" x14ac:dyDescent="0.25">
      <c r="A63" s="83" t="s">
        <v>31</v>
      </c>
      <c r="B63" s="23">
        <v>7705008315</v>
      </c>
      <c r="C63" s="84" t="s">
        <v>20</v>
      </c>
      <c r="D63" s="8"/>
      <c r="E63" s="34"/>
      <c r="F63" s="34">
        <v>2000</v>
      </c>
    </row>
    <row r="64" spans="1:7" ht="11.25" thickBot="1" x14ac:dyDescent="0.25">
      <c r="A64" s="45" t="s">
        <v>21</v>
      </c>
      <c r="B64" s="37"/>
      <c r="C64" s="37"/>
      <c r="D64" s="166"/>
      <c r="E64" s="37"/>
      <c r="F64" s="104">
        <f>F62+F63</f>
        <v>32924.15</v>
      </c>
    </row>
    <row r="65" spans="1:6" x14ac:dyDescent="0.2">
      <c r="A65" s="147"/>
      <c r="B65" s="145"/>
      <c r="C65" s="106"/>
      <c r="D65" s="106"/>
      <c r="E65" s="106"/>
      <c r="F65" s="128"/>
    </row>
    <row r="66" spans="1:6" x14ac:dyDescent="0.2">
      <c r="A66" s="54" t="s">
        <v>32</v>
      </c>
      <c r="B66" s="54">
        <v>6903035816</v>
      </c>
      <c r="C66" s="85" t="s">
        <v>68</v>
      </c>
      <c r="D66" s="86">
        <v>41729</v>
      </c>
      <c r="E66" s="87" t="s">
        <v>70</v>
      </c>
      <c r="F66" s="124">
        <v>143901.31</v>
      </c>
    </row>
    <row r="67" spans="1:6" x14ac:dyDescent="0.2">
      <c r="A67" s="7" t="s">
        <v>32</v>
      </c>
      <c r="B67" s="7">
        <v>6903035816</v>
      </c>
      <c r="C67" s="88" t="s">
        <v>69</v>
      </c>
      <c r="D67" s="42">
        <v>41759</v>
      </c>
      <c r="E67" s="87" t="s">
        <v>70</v>
      </c>
      <c r="F67" s="125">
        <v>53128.7</v>
      </c>
    </row>
    <row r="68" spans="1:6" x14ac:dyDescent="0.2">
      <c r="A68" s="7" t="s">
        <v>32</v>
      </c>
      <c r="B68" s="7">
        <v>6903035816</v>
      </c>
      <c r="C68" s="89" t="s">
        <v>20</v>
      </c>
      <c r="D68" s="8"/>
      <c r="E68" s="227" t="s">
        <v>70</v>
      </c>
      <c r="F68" s="8">
        <v>2000</v>
      </c>
    </row>
    <row r="69" spans="1:6" ht="11.25" thickBot="1" x14ac:dyDescent="0.25">
      <c r="A69" s="9" t="s">
        <v>32</v>
      </c>
      <c r="B69" s="9">
        <v>6903035816</v>
      </c>
      <c r="C69" s="51" t="s">
        <v>92</v>
      </c>
      <c r="D69" s="10"/>
      <c r="E69" s="233" t="s">
        <v>70</v>
      </c>
      <c r="F69" s="10">
        <v>2666.79</v>
      </c>
    </row>
    <row r="70" spans="1:6" ht="11.25" thickBot="1" x14ac:dyDescent="0.25">
      <c r="A70" s="45" t="s">
        <v>21</v>
      </c>
      <c r="B70" s="37"/>
      <c r="C70" s="37"/>
      <c r="D70" s="37"/>
      <c r="E70" s="37"/>
      <c r="F70" s="104">
        <f>SUM(F66:F69)</f>
        <v>201696.80000000002</v>
      </c>
    </row>
    <row r="71" spans="1:6" x14ac:dyDescent="0.2">
      <c r="A71" s="147"/>
      <c r="B71" s="145"/>
      <c r="C71" s="145"/>
      <c r="D71" s="145"/>
      <c r="E71" s="145"/>
      <c r="F71" s="146"/>
    </row>
    <row r="72" spans="1:6" x14ac:dyDescent="0.2">
      <c r="A72" s="54" t="s">
        <v>33</v>
      </c>
      <c r="B72" s="54">
        <v>6950053650</v>
      </c>
      <c r="C72" s="75" t="s">
        <v>71</v>
      </c>
      <c r="D72" s="90">
        <v>40574</v>
      </c>
      <c r="E72" s="77" t="s">
        <v>75</v>
      </c>
      <c r="F72" s="121">
        <v>15265.21</v>
      </c>
    </row>
    <row r="73" spans="1:6" x14ac:dyDescent="0.2">
      <c r="A73" s="7" t="s">
        <v>33</v>
      </c>
      <c r="B73" s="7">
        <v>6950053650</v>
      </c>
      <c r="C73" s="57" t="s">
        <v>72</v>
      </c>
      <c r="D73" s="91">
        <v>40602</v>
      </c>
      <c r="E73" s="59" t="s">
        <v>75</v>
      </c>
      <c r="F73" s="122">
        <v>13128.77</v>
      </c>
    </row>
    <row r="74" spans="1:6" x14ac:dyDescent="0.2">
      <c r="A74" s="7" t="s">
        <v>33</v>
      </c>
      <c r="B74" s="7">
        <v>6950053650</v>
      </c>
      <c r="C74" s="57" t="s">
        <v>73</v>
      </c>
      <c r="D74" s="91">
        <v>40633</v>
      </c>
      <c r="E74" s="59" t="s">
        <v>75</v>
      </c>
      <c r="F74" s="122">
        <v>7912.49</v>
      </c>
    </row>
    <row r="75" spans="1:6" ht="11.25" thickBot="1" x14ac:dyDescent="0.25">
      <c r="A75" s="9" t="s">
        <v>33</v>
      </c>
      <c r="B75" s="9">
        <v>6950053650</v>
      </c>
      <c r="C75" s="62" t="s">
        <v>74</v>
      </c>
      <c r="D75" s="92">
        <v>40663</v>
      </c>
      <c r="E75" s="64" t="s">
        <v>75</v>
      </c>
      <c r="F75" s="123">
        <v>6106.09</v>
      </c>
    </row>
    <row r="76" spans="1:6" ht="11.25" thickBot="1" x14ac:dyDescent="0.25">
      <c r="A76" s="45" t="s">
        <v>21</v>
      </c>
      <c r="B76" s="37"/>
      <c r="C76" s="37"/>
      <c r="D76" s="93"/>
      <c r="E76" s="37"/>
      <c r="F76" s="104">
        <f>F72+F73+F74+F75</f>
        <v>42412.56</v>
      </c>
    </row>
    <row r="77" spans="1:6" x14ac:dyDescent="0.2">
      <c r="A77" s="147"/>
      <c r="B77" s="106"/>
      <c r="C77" s="106"/>
      <c r="D77" s="149"/>
      <c r="E77" s="106"/>
      <c r="F77" s="128"/>
    </row>
    <row r="78" spans="1:6" x14ac:dyDescent="0.2">
      <c r="A78" s="61" t="s">
        <v>34</v>
      </c>
      <c r="B78" s="79">
        <v>6903030720</v>
      </c>
      <c r="C78" s="94" t="s">
        <v>76</v>
      </c>
      <c r="D78" s="95">
        <v>40633</v>
      </c>
      <c r="E78" s="87" t="s">
        <v>77</v>
      </c>
      <c r="F78" s="96">
        <v>2000</v>
      </c>
    </row>
    <row r="79" spans="1:6" s="435" customFormat="1" x14ac:dyDescent="0.2">
      <c r="A79" s="466" t="s">
        <v>35</v>
      </c>
      <c r="B79" s="466">
        <v>6950158580</v>
      </c>
      <c r="C79" s="467" t="s">
        <v>836</v>
      </c>
      <c r="D79" s="469">
        <v>41639</v>
      </c>
      <c r="E79" s="467"/>
      <c r="F79" s="468">
        <v>115.97</v>
      </c>
    </row>
    <row r="80" spans="1:6" s="435" customFormat="1" ht="11.25" thickBot="1" x14ac:dyDescent="0.25">
      <c r="A80" s="466"/>
      <c r="B80" s="466"/>
      <c r="C80" s="467"/>
      <c r="D80" s="469"/>
      <c r="E80" s="467"/>
      <c r="F80" s="468"/>
    </row>
    <row r="81" spans="1:8" s="435" customFormat="1" x14ac:dyDescent="0.2">
      <c r="A81" s="470" t="s">
        <v>78</v>
      </c>
      <c r="B81" s="471">
        <v>6950173740</v>
      </c>
      <c r="C81" s="472" t="s">
        <v>837</v>
      </c>
      <c r="D81" s="473">
        <v>41820</v>
      </c>
      <c r="E81" s="472"/>
      <c r="F81" s="474">
        <v>12390</v>
      </c>
    </row>
    <row r="82" spans="1:8" ht="11.25" thickBot="1" x14ac:dyDescent="0.25">
      <c r="A82" s="144" t="s">
        <v>78</v>
      </c>
      <c r="B82" s="79">
        <v>6950173740</v>
      </c>
      <c r="C82" s="145" t="s">
        <v>92</v>
      </c>
      <c r="D82" s="145"/>
      <c r="E82" s="145" t="s">
        <v>838</v>
      </c>
      <c r="F82" s="146">
        <v>13007</v>
      </c>
    </row>
    <row r="83" spans="1:8" ht="11.25" thickBot="1" x14ac:dyDescent="0.25">
      <c r="A83" s="45" t="s">
        <v>21</v>
      </c>
      <c r="B83" s="36"/>
      <c r="C83" s="37"/>
      <c r="D83" s="37"/>
      <c r="E83" s="37"/>
      <c r="F83" s="104">
        <f>SUM(F81:F82)</f>
        <v>25397</v>
      </c>
    </row>
    <row r="84" spans="1:8" x14ac:dyDescent="0.2">
      <c r="A84" s="46" t="s">
        <v>79</v>
      </c>
      <c r="B84" s="12">
        <v>7714783092</v>
      </c>
      <c r="C84" s="97" t="s">
        <v>80</v>
      </c>
      <c r="D84" s="98">
        <v>40786</v>
      </c>
      <c r="E84" s="99" t="s">
        <v>81</v>
      </c>
      <c r="F84" s="126">
        <v>216052</v>
      </c>
      <c r="G84" s="480">
        <v>458391.64</v>
      </c>
    </row>
    <row r="85" spans="1:8" x14ac:dyDescent="0.2">
      <c r="A85" s="68" t="s">
        <v>79</v>
      </c>
      <c r="B85" s="7">
        <v>7714783092</v>
      </c>
      <c r="C85" s="8" t="s">
        <v>831</v>
      </c>
      <c r="D85" s="476">
        <v>40755</v>
      </c>
      <c r="E85" s="71" t="s">
        <v>81</v>
      </c>
      <c r="F85" s="479">
        <v>553787.41</v>
      </c>
      <c r="G85" s="480">
        <v>311447.77</v>
      </c>
    </row>
    <row r="86" spans="1:8" ht="11.25" thickBot="1" x14ac:dyDescent="0.25">
      <c r="A86" s="50" t="s">
        <v>79</v>
      </c>
      <c r="B86" s="9">
        <v>7714783092</v>
      </c>
      <c r="C86" s="10" t="s">
        <v>20</v>
      </c>
      <c r="D86" s="10"/>
      <c r="E86" s="71" t="s">
        <v>81</v>
      </c>
      <c r="F86" s="10">
        <v>2000</v>
      </c>
    </row>
    <row r="87" spans="1:8" ht="11.25" thickBot="1" x14ac:dyDescent="0.25">
      <c r="A87" s="45" t="s">
        <v>21</v>
      </c>
      <c r="B87" s="37"/>
      <c r="C87" s="37"/>
      <c r="D87" s="37"/>
      <c r="E87" s="37"/>
      <c r="F87" s="104">
        <f>SUM(F84:F86)</f>
        <v>771839.41</v>
      </c>
    </row>
    <row r="88" spans="1:8" x14ac:dyDescent="0.2">
      <c r="A88" s="475" t="s">
        <v>82</v>
      </c>
      <c r="B88" s="7">
        <v>7728512261</v>
      </c>
      <c r="C88" s="8" t="s">
        <v>832</v>
      </c>
      <c r="D88" s="476">
        <v>41455</v>
      </c>
      <c r="E88" s="8"/>
      <c r="F88" s="108">
        <v>102909.75999999999</v>
      </c>
    </row>
    <row r="89" spans="1:8" x14ac:dyDescent="0.2">
      <c r="A89" s="475" t="s">
        <v>82</v>
      </c>
      <c r="B89" s="7">
        <v>7728512261</v>
      </c>
      <c r="C89" s="8" t="s">
        <v>833</v>
      </c>
      <c r="D89" s="476">
        <v>41759</v>
      </c>
      <c r="E89" s="8"/>
      <c r="F89" s="108">
        <v>102909.75999999999</v>
      </c>
    </row>
    <row r="90" spans="1:8" x14ac:dyDescent="0.2">
      <c r="A90" s="475" t="s">
        <v>82</v>
      </c>
      <c r="B90" s="7">
        <v>7728512261</v>
      </c>
      <c r="C90" s="8" t="s">
        <v>92</v>
      </c>
      <c r="D90" s="8"/>
      <c r="E90" s="8" t="s">
        <v>834</v>
      </c>
      <c r="F90" s="108">
        <v>48614.29</v>
      </c>
    </row>
    <row r="91" spans="1:8" x14ac:dyDescent="0.2">
      <c r="A91" s="475" t="s">
        <v>82</v>
      </c>
      <c r="B91" s="7">
        <v>7728512261</v>
      </c>
      <c r="C91" s="8" t="s">
        <v>20</v>
      </c>
      <c r="D91" s="8"/>
      <c r="E91" s="8" t="s">
        <v>834</v>
      </c>
      <c r="F91" s="108">
        <v>5948.04</v>
      </c>
    </row>
    <row r="92" spans="1:8" ht="11.25" thickBot="1" x14ac:dyDescent="0.25">
      <c r="A92" s="475" t="s">
        <v>82</v>
      </c>
      <c r="B92" s="7">
        <v>7728512261</v>
      </c>
      <c r="C92" s="8" t="s">
        <v>20</v>
      </c>
      <c r="D92" s="8"/>
      <c r="E92" s="8" t="s">
        <v>835</v>
      </c>
      <c r="F92" s="108">
        <v>2000</v>
      </c>
    </row>
    <row r="93" spans="1:8" ht="11.25" thickBot="1" x14ac:dyDescent="0.25">
      <c r="A93" s="45" t="s">
        <v>21</v>
      </c>
      <c r="B93" s="37"/>
      <c r="C93" s="37"/>
      <c r="D93" s="37"/>
      <c r="E93" s="37"/>
      <c r="F93" s="104">
        <f>SUM(F88:F92)</f>
        <v>262381.84999999998</v>
      </c>
    </row>
    <row r="94" spans="1:8" x14ac:dyDescent="0.2">
      <c r="A94" s="7" t="s">
        <v>83</v>
      </c>
      <c r="B94" s="7">
        <v>6904019359</v>
      </c>
      <c r="C94" s="8" t="s">
        <v>20</v>
      </c>
      <c r="D94" s="8"/>
      <c r="E94" s="227" t="s">
        <v>796</v>
      </c>
      <c r="F94" s="108">
        <v>2000</v>
      </c>
    </row>
    <row r="95" spans="1:8" ht="25.5" customHeight="1" x14ac:dyDescent="0.2">
      <c r="A95" s="7" t="s">
        <v>84</v>
      </c>
      <c r="B95" s="7">
        <v>6903005882</v>
      </c>
      <c r="C95" s="8" t="s">
        <v>20</v>
      </c>
      <c r="D95" s="8"/>
      <c r="E95" s="159" t="s">
        <v>85</v>
      </c>
      <c r="F95" s="108">
        <v>1248.0899999999999</v>
      </c>
      <c r="H95" s="436"/>
    </row>
    <row r="96" spans="1:8" ht="63" x14ac:dyDescent="0.2">
      <c r="A96" s="6" t="s">
        <v>86</v>
      </c>
      <c r="B96" s="7">
        <v>7729540504</v>
      </c>
      <c r="C96" s="150" t="s">
        <v>314</v>
      </c>
      <c r="D96" s="152">
        <v>41470</v>
      </c>
      <c r="E96" s="8"/>
      <c r="F96" s="154">
        <v>4622.8599999999997</v>
      </c>
    </row>
    <row r="97" spans="1:6" ht="63" x14ac:dyDescent="0.2">
      <c r="A97" s="6" t="s">
        <v>86</v>
      </c>
      <c r="B97" s="7">
        <v>7729540504</v>
      </c>
      <c r="C97" s="151" t="s">
        <v>315</v>
      </c>
      <c r="D97" s="153">
        <v>41470</v>
      </c>
      <c r="E97" s="8"/>
      <c r="F97" s="155">
        <v>182987.13999999998</v>
      </c>
    </row>
    <row r="98" spans="1:6" x14ac:dyDescent="0.2">
      <c r="A98" s="6" t="s">
        <v>313</v>
      </c>
      <c r="B98" s="7"/>
      <c r="C98" s="156"/>
      <c r="D98" s="157"/>
      <c r="E98" s="8"/>
      <c r="F98" s="158">
        <f>SUM(F96:F97)</f>
        <v>187609.99999999997</v>
      </c>
    </row>
    <row r="99" spans="1:6" ht="21" x14ac:dyDescent="0.2">
      <c r="A99" s="6" t="s">
        <v>87</v>
      </c>
      <c r="B99" s="7">
        <v>6903005064</v>
      </c>
      <c r="C99" s="8" t="s">
        <v>20</v>
      </c>
      <c r="D99" s="8"/>
      <c r="E99" s="438" t="s">
        <v>797</v>
      </c>
      <c r="F99" s="439">
        <v>2000</v>
      </c>
    </row>
    <row r="100" spans="1:6" x14ac:dyDescent="0.2">
      <c r="A100" s="6"/>
      <c r="B100" s="7">
        <v>6903005064</v>
      </c>
      <c r="C100" s="8" t="s">
        <v>20</v>
      </c>
      <c r="D100" s="8"/>
      <c r="E100" s="438" t="s">
        <v>798</v>
      </c>
      <c r="F100" s="439">
        <v>2000</v>
      </c>
    </row>
    <row r="101" spans="1:6" ht="21" x14ac:dyDescent="0.2">
      <c r="A101" s="6" t="s">
        <v>87</v>
      </c>
      <c r="B101" s="7">
        <v>6903005064</v>
      </c>
      <c r="C101" s="8" t="s">
        <v>92</v>
      </c>
      <c r="D101" s="8"/>
      <c r="E101" s="227" t="s">
        <v>797</v>
      </c>
      <c r="F101" s="440">
        <v>9496.42</v>
      </c>
    </row>
    <row r="102" spans="1:6" ht="21" x14ac:dyDescent="0.2">
      <c r="A102" s="6" t="s">
        <v>87</v>
      </c>
      <c r="B102" s="7">
        <v>6903005064</v>
      </c>
      <c r="C102" s="8" t="s">
        <v>92</v>
      </c>
      <c r="D102" s="8"/>
      <c r="E102" s="227" t="s">
        <v>799</v>
      </c>
      <c r="F102" s="440">
        <v>13395.67</v>
      </c>
    </row>
    <row r="103" spans="1:6" x14ac:dyDescent="0.2">
      <c r="A103" s="176" t="s">
        <v>21</v>
      </c>
      <c r="B103" s="8"/>
      <c r="C103" s="8"/>
      <c r="D103" s="8"/>
      <c r="E103" s="8"/>
      <c r="F103" s="108">
        <f>F99+F100+F101+F102</f>
        <v>26892.09</v>
      </c>
    </row>
    <row r="104" spans="1:6" x14ac:dyDescent="0.2">
      <c r="A104" s="176"/>
      <c r="B104" s="8"/>
      <c r="C104" s="8"/>
      <c r="D104" s="8"/>
      <c r="E104" s="8"/>
      <c r="F104" s="108"/>
    </row>
    <row r="105" spans="1:6" ht="63" x14ac:dyDescent="0.2">
      <c r="A105" s="7" t="s">
        <v>88</v>
      </c>
      <c r="B105" s="7">
        <v>7703311228</v>
      </c>
      <c r="C105" s="156" t="s">
        <v>337</v>
      </c>
      <c r="D105" s="157">
        <v>41229</v>
      </c>
      <c r="E105" s="8"/>
      <c r="F105" s="158">
        <v>116865.38</v>
      </c>
    </row>
    <row r="106" spans="1:6" ht="63" x14ac:dyDescent="0.2">
      <c r="A106" s="7" t="s">
        <v>88</v>
      </c>
      <c r="B106" s="7">
        <v>7703311228</v>
      </c>
      <c r="C106" s="156" t="s">
        <v>338</v>
      </c>
      <c r="D106" s="157">
        <v>41388</v>
      </c>
      <c r="E106" s="81"/>
      <c r="F106" s="158">
        <v>94507.290000000008</v>
      </c>
    </row>
    <row r="107" spans="1:6" ht="63" x14ac:dyDescent="0.2">
      <c r="A107" s="7" t="s">
        <v>88</v>
      </c>
      <c r="B107" s="7">
        <v>7703311228</v>
      </c>
      <c r="C107" s="156" t="s">
        <v>339</v>
      </c>
      <c r="D107" s="157">
        <v>41354</v>
      </c>
      <c r="E107" s="81"/>
      <c r="F107" s="158">
        <v>80922.2</v>
      </c>
    </row>
    <row r="108" spans="1:6" ht="63" x14ac:dyDescent="0.2">
      <c r="A108" s="7" t="s">
        <v>88</v>
      </c>
      <c r="B108" s="7">
        <v>7703311228</v>
      </c>
      <c r="C108" s="156" t="s">
        <v>340</v>
      </c>
      <c r="D108" s="157">
        <v>41836</v>
      </c>
      <c r="E108" s="81"/>
      <c r="F108" s="158">
        <v>92317.68</v>
      </c>
    </row>
    <row r="109" spans="1:6" ht="63" x14ac:dyDescent="0.2">
      <c r="A109" s="7" t="s">
        <v>88</v>
      </c>
      <c r="B109" s="7">
        <v>7703311228</v>
      </c>
      <c r="C109" s="156" t="s">
        <v>341</v>
      </c>
      <c r="D109" s="157">
        <v>41865</v>
      </c>
      <c r="E109" s="81"/>
      <c r="F109" s="158">
        <v>1279.27</v>
      </c>
    </row>
    <row r="110" spans="1:6" ht="63" x14ac:dyDescent="0.2">
      <c r="A110" s="7" t="s">
        <v>88</v>
      </c>
      <c r="B110" s="7">
        <v>7703311228</v>
      </c>
      <c r="C110" s="156" t="s">
        <v>342</v>
      </c>
      <c r="D110" s="157">
        <v>41865</v>
      </c>
      <c r="E110" s="81"/>
      <c r="F110" s="158">
        <v>2718.71</v>
      </c>
    </row>
    <row r="111" spans="1:6" ht="63" x14ac:dyDescent="0.2">
      <c r="A111" s="7" t="s">
        <v>88</v>
      </c>
      <c r="B111" s="7">
        <v>7703311228</v>
      </c>
      <c r="C111" s="156" t="s">
        <v>343</v>
      </c>
      <c r="D111" s="157">
        <v>41865</v>
      </c>
      <c r="E111" s="81"/>
      <c r="F111" s="158">
        <v>16989.04</v>
      </c>
    </row>
    <row r="112" spans="1:6" ht="31.5" x14ac:dyDescent="0.2">
      <c r="A112" s="7" t="s">
        <v>88</v>
      </c>
      <c r="B112" s="7">
        <v>7703311228</v>
      </c>
      <c r="C112" s="156" t="s">
        <v>344</v>
      </c>
      <c r="D112" s="157">
        <v>41865</v>
      </c>
      <c r="E112" s="81"/>
      <c r="F112" s="158">
        <v>182.87</v>
      </c>
    </row>
    <row r="113" spans="1:6" ht="31.5" x14ac:dyDescent="0.2">
      <c r="A113" s="7" t="s">
        <v>88</v>
      </c>
      <c r="B113" s="7">
        <v>7703311228</v>
      </c>
      <c r="C113" s="156" t="s">
        <v>345</v>
      </c>
      <c r="D113" s="157">
        <v>41865</v>
      </c>
      <c r="E113" s="81"/>
      <c r="F113" s="158">
        <v>2766.51</v>
      </c>
    </row>
    <row r="114" spans="1:6" ht="31.5" x14ac:dyDescent="0.2">
      <c r="A114" s="7" t="s">
        <v>88</v>
      </c>
      <c r="B114" s="7">
        <v>7703311228</v>
      </c>
      <c r="C114" s="156" t="s">
        <v>346</v>
      </c>
      <c r="D114" s="157">
        <v>41865</v>
      </c>
      <c r="E114" s="81"/>
      <c r="F114" s="158">
        <v>6.28</v>
      </c>
    </row>
    <row r="115" spans="1:6" ht="31.5" x14ac:dyDescent="0.2">
      <c r="A115" s="7" t="s">
        <v>88</v>
      </c>
      <c r="B115" s="7">
        <v>7703311228</v>
      </c>
      <c r="C115" s="156" t="s">
        <v>347</v>
      </c>
      <c r="D115" s="157">
        <v>41865</v>
      </c>
      <c r="E115" s="81"/>
      <c r="F115" s="158">
        <v>322.84000000000003</v>
      </c>
    </row>
    <row r="116" spans="1:6" ht="31.5" x14ac:dyDescent="0.2">
      <c r="A116" s="7" t="s">
        <v>88</v>
      </c>
      <c r="B116" s="7">
        <v>7703311228</v>
      </c>
      <c r="C116" s="156" t="s">
        <v>348</v>
      </c>
      <c r="D116" s="157">
        <v>41865</v>
      </c>
      <c r="E116" s="81"/>
      <c r="F116" s="158">
        <v>21111.8</v>
      </c>
    </row>
    <row r="117" spans="1:6" ht="31.5" x14ac:dyDescent="0.2">
      <c r="A117" s="7" t="s">
        <v>88</v>
      </c>
      <c r="B117" s="7">
        <v>7703311228</v>
      </c>
      <c r="C117" s="156" t="s">
        <v>349</v>
      </c>
      <c r="D117" s="157">
        <v>41865</v>
      </c>
      <c r="E117" s="81"/>
      <c r="F117" s="158">
        <v>41243.64</v>
      </c>
    </row>
    <row r="118" spans="1:6" ht="42" x14ac:dyDescent="0.2">
      <c r="A118" s="7" t="s">
        <v>88</v>
      </c>
      <c r="B118" s="7">
        <v>7703311228</v>
      </c>
      <c r="C118" s="156" t="s">
        <v>350</v>
      </c>
      <c r="D118" s="174" t="s">
        <v>334</v>
      </c>
      <c r="E118" s="81"/>
      <c r="F118" s="158">
        <v>204.34</v>
      </c>
    </row>
    <row r="119" spans="1:6" ht="42" x14ac:dyDescent="0.2">
      <c r="A119" s="7" t="s">
        <v>88</v>
      </c>
      <c r="B119" s="7">
        <v>7703311228</v>
      </c>
      <c r="C119" s="156" t="s">
        <v>350</v>
      </c>
      <c r="D119" s="174" t="s">
        <v>335</v>
      </c>
      <c r="E119" s="81"/>
      <c r="F119" s="158">
        <v>91.97</v>
      </c>
    </row>
    <row r="120" spans="1:6" ht="42" x14ac:dyDescent="0.2">
      <c r="A120" s="7" t="s">
        <v>88</v>
      </c>
      <c r="B120" s="7">
        <v>7703311228</v>
      </c>
      <c r="C120" s="151" t="s">
        <v>350</v>
      </c>
      <c r="D120" s="175" t="s">
        <v>336</v>
      </c>
      <c r="E120" s="81"/>
      <c r="F120" s="155">
        <v>35.32</v>
      </c>
    </row>
    <row r="121" spans="1:6" x14ac:dyDescent="0.2">
      <c r="A121" s="7"/>
      <c r="B121" s="7"/>
      <c r="C121" s="8"/>
      <c r="D121" s="8"/>
      <c r="E121" s="81"/>
      <c r="F121" s="108">
        <f>SUM(F105:F120)</f>
        <v>471565.14000000007</v>
      </c>
    </row>
    <row r="122" spans="1:6" x14ac:dyDescent="0.2">
      <c r="A122" s="78" t="s">
        <v>89</v>
      </c>
      <c r="B122" s="79">
        <v>6952019214</v>
      </c>
      <c r="C122" s="81" t="s">
        <v>92</v>
      </c>
      <c r="D122" s="8"/>
      <c r="E122" s="437" t="s">
        <v>800</v>
      </c>
      <c r="F122" s="108">
        <v>4518.7</v>
      </c>
    </row>
    <row r="123" spans="1:6" ht="21" x14ac:dyDescent="0.2">
      <c r="A123" s="6" t="s">
        <v>90</v>
      </c>
      <c r="B123" s="7">
        <v>6901086741</v>
      </c>
      <c r="C123" s="150" t="s">
        <v>318</v>
      </c>
      <c r="D123" s="170">
        <v>41865</v>
      </c>
      <c r="E123" s="8"/>
      <c r="F123" s="154">
        <v>13328.75</v>
      </c>
    </row>
    <row r="124" spans="1:6" ht="21" x14ac:dyDescent="0.2">
      <c r="A124" s="6" t="s">
        <v>90</v>
      </c>
      <c r="B124" s="7">
        <v>6901086741</v>
      </c>
      <c r="C124" s="156" t="s">
        <v>318</v>
      </c>
      <c r="D124" s="169">
        <v>41865</v>
      </c>
      <c r="E124" s="8"/>
      <c r="F124" s="158">
        <v>17401.61</v>
      </c>
    </row>
    <row r="125" spans="1:6" ht="21" x14ac:dyDescent="0.2">
      <c r="A125" s="6" t="s">
        <v>90</v>
      </c>
      <c r="B125" s="7">
        <v>6901086741</v>
      </c>
      <c r="C125" s="156" t="s">
        <v>319</v>
      </c>
      <c r="D125" s="169">
        <v>41865</v>
      </c>
      <c r="E125" s="8"/>
      <c r="F125" s="158">
        <v>159.07</v>
      </c>
    </row>
    <row r="126" spans="1:6" ht="21" x14ac:dyDescent="0.2">
      <c r="A126" s="6" t="s">
        <v>90</v>
      </c>
      <c r="B126" s="7">
        <v>6901086741</v>
      </c>
      <c r="C126" s="156" t="s">
        <v>319</v>
      </c>
      <c r="D126" s="169">
        <v>41865</v>
      </c>
      <c r="E126" s="8"/>
      <c r="F126" s="158">
        <v>132.34</v>
      </c>
    </row>
    <row r="127" spans="1:6" ht="42" x14ac:dyDescent="0.2">
      <c r="A127" s="6" t="s">
        <v>90</v>
      </c>
      <c r="B127" s="7">
        <v>6901086741</v>
      </c>
      <c r="C127" s="156" t="s">
        <v>321</v>
      </c>
      <c r="D127" s="171" t="s">
        <v>329</v>
      </c>
      <c r="E127" s="8"/>
      <c r="F127" s="158">
        <v>127367.78</v>
      </c>
    </row>
    <row r="128" spans="1:6" ht="63" x14ac:dyDescent="0.2">
      <c r="A128" s="6" t="s">
        <v>90</v>
      </c>
      <c r="B128" s="7">
        <v>6901086741</v>
      </c>
      <c r="C128" s="156" t="s">
        <v>320</v>
      </c>
      <c r="D128" s="172">
        <v>41684</v>
      </c>
      <c r="E128" s="8"/>
      <c r="F128" s="158">
        <v>26833.41</v>
      </c>
    </row>
    <row r="129" spans="1:6" ht="63" x14ac:dyDescent="0.2">
      <c r="A129" s="6" t="s">
        <v>90</v>
      </c>
      <c r="B129" s="7">
        <v>6901086741</v>
      </c>
      <c r="C129" s="156" t="s">
        <v>322</v>
      </c>
      <c r="D129" s="172">
        <v>41684</v>
      </c>
      <c r="E129" s="8"/>
      <c r="F129" s="158">
        <v>860.89</v>
      </c>
    </row>
    <row r="130" spans="1:6" ht="63" x14ac:dyDescent="0.2">
      <c r="A130" s="6" t="s">
        <v>90</v>
      </c>
      <c r="B130" s="7">
        <v>6901086741</v>
      </c>
      <c r="C130" s="156" t="s">
        <v>323</v>
      </c>
      <c r="D130" s="172">
        <v>41781</v>
      </c>
      <c r="E130" s="8"/>
      <c r="F130" s="158">
        <v>851.87</v>
      </c>
    </row>
    <row r="131" spans="1:6" ht="63" x14ac:dyDescent="0.2">
      <c r="A131" s="6" t="s">
        <v>90</v>
      </c>
      <c r="B131" s="7">
        <v>6901086741</v>
      </c>
      <c r="C131" s="156" t="s">
        <v>324</v>
      </c>
      <c r="D131" s="172">
        <v>41781</v>
      </c>
      <c r="E131" s="8"/>
      <c r="F131" s="158">
        <v>20423.310000000001</v>
      </c>
    </row>
    <row r="132" spans="1:6" ht="73.5" x14ac:dyDescent="0.2">
      <c r="A132" s="6" t="s">
        <v>90</v>
      </c>
      <c r="B132" s="7">
        <v>6901086741</v>
      </c>
      <c r="C132" s="156" t="s">
        <v>325</v>
      </c>
      <c r="D132" s="171" t="s">
        <v>330</v>
      </c>
      <c r="E132" s="8"/>
      <c r="F132" s="158">
        <v>55004.650000000009</v>
      </c>
    </row>
    <row r="133" spans="1:6" ht="73.5" x14ac:dyDescent="0.2">
      <c r="A133" s="6" t="s">
        <v>90</v>
      </c>
      <c r="B133" s="7">
        <v>6901086741</v>
      </c>
      <c r="C133" s="156" t="s">
        <v>326</v>
      </c>
      <c r="D133" s="171" t="s">
        <v>331</v>
      </c>
      <c r="E133" s="8"/>
      <c r="F133" s="158">
        <v>83959.1</v>
      </c>
    </row>
    <row r="134" spans="1:6" ht="42" x14ac:dyDescent="0.2">
      <c r="A134" s="6" t="s">
        <v>90</v>
      </c>
      <c r="B134" s="7">
        <v>6901086741</v>
      </c>
      <c r="C134" s="156" t="s">
        <v>327</v>
      </c>
      <c r="D134" s="171" t="s">
        <v>332</v>
      </c>
      <c r="E134" s="8"/>
      <c r="F134" s="158">
        <v>130339.02000000002</v>
      </c>
    </row>
    <row r="135" spans="1:6" ht="42" x14ac:dyDescent="0.2">
      <c r="A135" s="6" t="s">
        <v>90</v>
      </c>
      <c r="B135" s="7">
        <v>6901086741</v>
      </c>
      <c r="C135" s="151" t="s">
        <v>328</v>
      </c>
      <c r="D135" s="173" t="s">
        <v>333</v>
      </c>
      <c r="E135" s="8"/>
      <c r="F135" s="155">
        <v>188247.84</v>
      </c>
    </row>
    <row r="136" spans="1:6" x14ac:dyDescent="0.2">
      <c r="A136" s="6" t="s">
        <v>21</v>
      </c>
      <c r="B136" s="7"/>
      <c r="C136" s="151"/>
      <c r="D136" s="173"/>
      <c r="E136" s="8"/>
      <c r="F136" s="155">
        <f>SUM(F123:F135)</f>
        <v>664909.64</v>
      </c>
    </row>
    <row r="137" spans="1:6" x14ac:dyDescent="0.2">
      <c r="A137" s="7" t="s">
        <v>91</v>
      </c>
      <c r="B137" s="7">
        <v>6905003263</v>
      </c>
      <c r="C137" s="8" t="s">
        <v>92</v>
      </c>
      <c r="D137" s="8"/>
      <c r="E137" s="227" t="s">
        <v>801</v>
      </c>
      <c r="F137" s="442" t="s">
        <v>802</v>
      </c>
    </row>
    <row r="138" spans="1:6" x14ac:dyDescent="0.2">
      <c r="A138" s="7"/>
      <c r="B138" s="7"/>
      <c r="C138" s="8"/>
      <c r="D138" s="8"/>
      <c r="E138" s="8"/>
      <c r="F138" s="8"/>
    </row>
    <row r="139" spans="1:6" x14ac:dyDescent="0.2">
      <c r="A139" s="53" t="s">
        <v>93</v>
      </c>
      <c r="B139" s="54">
        <v>6924003149</v>
      </c>
      <c r="C139" s="85" t="s">
        <v>94</v>
      </c>
      <c r="D139" s="95">
        <v>41759</v>
      </c>
      <c r="E139" s="87" t="s">
        <v>95</v>
      </c>
      <c r="F139" s="441">
        <v>194365.9</v>
      </c>
    </row>
    <row r="140" spans="1:6" x14ac:dyDescent="0.2">
      <c r="A140" s="17" t="s">
        <v>93</v>
      </c>
      <c r="B140" s="7">
        <v>6924003149</v>
      </c>
      <c r="C140" s="89" t="s">
        <v>20</v>
      </c>
      <c r="D140" s="8"/>
      <c r="E140" s="227" t="s">
        <v>803</v>
      </c>
      <c r="F140" s="127">
        <v>9020</v>
      </c>
    </row>
    <row r="141" spans="1:6" ht="11.25" thickBot="1" x14ac:dyDescent="0.25">
      <c r="A141" s="103" t="s">
        <v>93</v>
      </c>
      <c r="B141" s="9">
        <v>6924003149</v>
      </c>
      <c r="C141" s="51" t="s">
        <v>92</v>
      </c>
      <c r="D141" s="10"/>
      <c r="E141" s="233" t="s">
        <v>803</v>
      </c>
      <c r="F141" s="116">
        <v>3148.92</v>
      </c>
    </row>
    <row r="142" spans="1:6" ht="11.25" thickBot="1" x14ac:dyDescent="0.25">
      <c r="A142" s="45" t="s">
        <v>21</v>
      </c>
      <c r="B142" s="37"/>
      <c r="C142" s="37"/>
      <c r="D142" s="37"/>
      <c r="E142" s="37"/>
      <c r="F142" s="104">
        <f>SUM(F139:F141)</f>
        <v>206534.82</v>
      </c>
    </row>
    <row r="143" spans="1:6" x14ac:dyDescent="0.2">
      <c r="A143" s="105"/>
      <c r="B143" s="106"/>
      <c r="C143" s="106"/>
      <c r="D143" s="106"/>
      <c r="E143" s="106"/>
      <c r="F143" s="128"/>
    </row>
    <row r="144" spans="1:6" x14ac:dyDescent="0.2">
      <c r="A144" s="105"/>
      <c r="B144" s="106"/>
      <c r="C144" s="106"/>
      <c r="D144" s="106"/>
      <c r="E144" s="106"/>
      <c r="F144" s="128"/>
    </row>
    <row r="145" spans="1:6" x14ac:dyDescent="0.2">
      <c r="A145" s="105"/>
      <c r="B145" s="106"/>
      <c r="C145" s="106"/>
      <c r="D145" s="106"/>
      <c r="E145" s="106"/>
      <c r="F145" s="128"/>
    </row>
    <row r="146" spans="1:6" x14ac:dyDescent="0.2">
      <c r="A146" s="105"/>
      <c r="B146" s="106"/>
      <c r="C146" s="106"/>
      <c r="D146" s="106"/>
      <c r="E146" s="106"/>
      <c r="F146" s="128"/>
    </row>
    <row r="147" spans="1:6" x14ac:dyDescent="0.2">
      <c r="A147" s="105"/>
      <c r="B147" s="106"/>
      <c r="C147" s="106"/>
      <c r="D147" s="106"/>
      <c r="E147" s="106"/>
      <c r="F147" s="128"/>
    </row>
    <row r="148" spans="1:6" x14ac:dyDescent="0.2">
      <c r="A148" s="105"/>
      <c r="B148" s="106"/>
      <c r="C148" s="106"/>
      <c r="D148" s="106"/>
      <c r="E148" s="106"/>
      <c r="F148" s="128"/>
    </row>
    <row r="149" spans="1:6" x14ac:dyDescent="0.2">
      <c r="A149" s="105"/>
      <c r="B149" s="106"/>
      <c r="C149" s="106"/>
      <c r="D149" s="106"/>
      <c r="E149" s="106"/>
      <c r="F149" s="128"/>
    </row>
    <row r="150" spans="1:6" x14ac:dyDescent="0.2">
      <c r="A150" s="105"/>
      <c r="B150" s="106"/>
      <c r="C150" s="106"/>
      <c r="D150" s="106"/>
      <c r="E150" s="106"/>
      <c r="F150" s="128"/>
    </row>
    <row r="151" spans="1:6" x14ac:dyDescent="0.2">
      <c r="A151" s="105"/>
      <c r="B151" s="106"/>
      <c r="C151" s="106"/>
      <c r="D151" s="106"/>
      <c r="E151" s="106"/>
      <c r="F151" s="128"/>
    </row>
    <row r="152" spans="1:6" x14ac:dyDescent="0.2">
      <c r="A152" s="105"/>
      <c r="B152" s="106"/>
      <c r="C152" s="106"/>
      <c r="D152" s="106"/>
      <c r="E152" s="106"/>
      <c r="F152" s="128"/>
    </row>
    <row r="153" spans="1:6" x14ac:dyDescent="0.2">
      <c r="A153" s="105"/>
      <c r="B153" s="106"/>
      <c r="C153" s="106" t="s">
        <v>311</v>
      </c>
      <c r="D153" s="106"/>
      <c r="E153" s="106"/>
      <c r="F153" s="128"/>
    </row>
    <row r="154" spans="1:6" x14ac:dyDescent="0.2">
      <c r="A154" s="105"/>
      <c r="B154" s="106"/>
      <c r="C154" s="106"/>
      <c r="D154" s="106"/>
      <c r="E154" s="106"/>
      <c r="F154" s="128"/>
    </row>
    <row r="155" spans="1:6" x14ac:dyDescent="0.2">
      <c r="A155" s="105"/>
      <c r="B155" s="106"/>
      <c r="C155" s="106"/>
      <c r="D155" s="106"/>
      <c r="E155" s="106"/>
      <c r="F155" s="128"/>
    </row>
    <row r="156" spans="1:6" x14ac:dyDescent="0.2">
      <c r="A156" s="105"/>
      <c r="B156" s="106"/>
      <c r="C156" s="106"/>
      <c r="D156" s="106"/>
      <c r="E156" s="106"/>
      <c r="F156" s="128"/>
    </row>
    <row r="157" spans="1:6" x14ac:dyDescent="0.2">
      <c r="A157" s="105"/>
      <c r="B157" s="106"/>
      <c r="C157" s="106"/>
      <c r="D157" s="106"/>
      <c r="E157" s="106"/>
      <c r="F157" s="128"/>
    </row>
    <row r="158" spans="1:6" x14ac:dyDescent="0.2">
      <c r="A158" s="105"/>
      <c r="B158" s="106"/>
      <c r="C158" s="106"/>
      <c r="D158" s="106"/>
      <c r="E158" s="106"/>
      <c r="F158" s="128"/>
    </row>
    <row r="159" spans="1:6" x14ac:dyDescent="0.2">
      <c r="A159" s="105"/>
      <c r="B159" s="106"/>
      <c r="C159" s="106"/>
      <c r="D159" s="106"/>
      <c r="E159" s="106"/>
      <c r="F159" s="128"/>
    </row>
    <row r="160" spans="1:6" x14ac:dyDescent="0.2">
      <c r="A160" s="105"/>
      <c r="B160" s="106"/>
      <c r="C160" s="106"/>
      <c r="D160" s="106"/>
      <c r="E160" s="106"/>
      <c r="F160" s="128"/>
    </row>
    <row r="161" spans="1:6" x14ac:dyDescent="0.2">
      <c r="A161" s="105"/>
      <c r="B161" s="106"/>
      <c r="C161" s="106"/>
      <c r="D161" s="106"/>
      <c r="E161" s="106"/>
      <c r="F161" s="128"/>
    </row>
    <row r="162" spans="1:6" x14ac:dyDescent="0.2">
      <c r="A162" s="105"/>
      <c r="B162" s="106"/>
      <c r="C162" s="106"/>
      <c r="D162" s="106"/>
      <c r="E162" s="106"/>
      <c r="F162" s="128"/>
    </row>
    <row r="163" spans="1:6" x14ac:dyDescent="0.2">
      <c r="A163" s="105"/>
      <c r="B163" s="106"/>
      <c r="C163" s="106"/>
      <c r="D163" s="106"/>
      <c r="E163" s="106"/>
      <c r="F163" s="128"/>
    </row>
    <row r="164" spans="1:6" x14ac:dyDescent="0.2">
      <c r="A164" s="105"/>
      <c r="B164" s="106"/>
      <c r="C164" s="106"/>
      <c r="D164" s="106"/>
      <c r="E164" s="106"/>
      <c r="F164" s="128"/>
    </row>
    <row r="165" spans="1:6" x14ac:dyDescent="0.2">
      <c r="A165" s="105"/>
      <c r="B165" s="106"/>
      <c r="C165" s="106"/>
      <c r="D165" s="106"/>
      <c r="E165" s="106"/>
      <c r="F165" s="128"/>
    </row>
    <row r="166" spans="1:6" x14ac:dyDescent="0.2">
      <c r="A166" s="105"/>
      <c r="B166" s="106"/>
      <c r="C166" s="106"/>
      <c r="D166" s="106"/>
      <c r="E166" s="106"/>
      <c r="F166" s="128"/>
    </row>
    <row r="167" spans="1:6" x14ac:dyDescent="0.2">
      <c r="A167" s="105"/>
      <c r="B167" s="106"/>
      <c r="C167" s="106"/>
      <c r="D167" s="106"/>
      <c r="E167" s="106"/>
      <c r="F167" s="128"/>
    </row>
    <row r="168" spans="1:6" x14ac:dyDescent="0.2">
      <c r="A168" s="105"/>
      <c r="B168" s="106"/>
      <c r="C168" s="106"/>
      <c r="D168" s="106"/>
      <c r="E168" s="106"/>
      <c r="F168" s="128"/>
    </row>
    <row r="169" spans="1:6" x14ac:dyDescent="0.2">
      <c r="A169" s="105"/>
      <c r="B169" s="106"/>
      <c r="C169" s="106"/>
      <c r="D169" s="106"/>
      <c r="E169" s="106"/>
      <c r="F169" s="128"/>
    </row>
    <row r="170" spans="1:6" x14ac:dyDescent="0.2">
      <c r="A170" s="105"/>
      <c r="B170" s="106"/>
      <c r="C170" s="106"/>
      <c r="D170" s="106"/>
      <c r="E170" s="106"/>
      <c r="F170" s="128"/>
    </row>
    <row r="171" spans="1:6" x14ac:dyDescent="0.2">
      <c r="A171" s="105"/>
      <c r="B171" s="106"/>
      <c r="C171" s="106"/>
      <c r="D171" s="106"/>
      <c r="E171" s="106"/>
      <c r="F171" s="128"/>
    </row>
    <row r="172" spans="1:6" x14ac:dyDescent="0.2">
      <c r="A172" s="105"/>
      <c r="B172" s="106"/>
      <c r="C172" s="106"/>
      <c r="D172" s="106"/>
      <c r="E172" s="106"/>
      <c r="F172" s="128"/>
    </row>
    <row r="173" spans="1:6" x14ac:dyDescent="0.2">
      <c r="A173" s="105"/>
      <c r="B173" s="106"/>
      <c r="C173" s="106"/>
      <c r="D173" s="106"/>
      <c r="E173" s="106"/>
      <c r="F173" s="128"/>
    </row>
    <row r="174" spans="1:6" x14ac:dyDescent="0.2">
      <c r="A174" s="105"/>
      <c r="B174" s="106"/>
      <c r="C174" s="106"/>
      <c r="D174" s="106"/>
      <c r="E174" s="106"/>
      <c r="F174" s="128"/>
    </row>
    <row r="175" spans="1:6" x14ac:dyDescent="0.2">
      <c r="A175" s="105"/>
      <c r="B175" s="106"/>
      <c r="C175" s="106"/>
      <c r="D175" s="106"/>
      <c r="E175" s="106"/>
      <c r="F175" s="128"/>
    </row>
    <row r="176" spans="1:6" x14ac:dyDescent="0.2">
      <c r="A176" s="105"/>
      <c r="B176" s="106"/>
      <c r="C176" s="106"/>
      <c r="D176" s="106"/>
      <c r="E176" s="106"/>
      <c r="F176" s="128"/>
    </row>
    <row r="177" spans="1:6" x14ac:dyDescent="0.2">
      <c r="A177" s="105"/>
      <c r="B177" s="106"/>
      <c r="C177" s="106"/>
      <c r="D177" s="106"/>
      <c r="E177" s="106"/>
      <c r="F177" s="128"/>
    </row>
    <row r="178" spans="1:6" x14ac:dyDescent="0.2">
      <c r="A178" s="105"/>
      <c r="B178" s="106"/>
      <c r="C178" s="106"/>
      <c r="D178" s="106"/>
      <c r="E178" s="106"/>
      <c r="F178" s="128"/>
    </row>
    <row r="179" spans="1:6" x14ac:dyDescent="0.2">
      <c r="A179" s="105"/>
      <c r="B179" s="106"/>
      <c r="C179" s="106"/>
      <c r="D179" s="106"/>
      <c r="E179" s="106"/>
      <c r="F179" s="128"/>
    </row>
    <row r="180" spans="1:6" x14ac:dyDescent="0.2">
      <c r="A180" s="105"/>
      <c r="B180" s="106"/>
      <c r="C180" s="106"/>
      <c r="D180" s="106"/>
      <c r="E180" s="106"/>
      <c r="F180" s="128"/>
    </row>
    <row r="181" spans="1:6" x14ac:dyDescent="0.2">
      <c r="A181" s="105"/>
      <c r="B181" s="106"/>
      <c r="C181" s="106"/>
      <c r="D181" s="106"/>
      <c r="E181" s="106"/>
      <c r="F181" s="128"/>
    </row>
    <row r="182" spans="1:6" x14ac:dyDescent="0.2">
      <c r="A182" s="105"/>
      <c r="B182" s="106"/>
      <c r="C182" s="106"/>
      <c r="D182" s="106"/>
      <c r="E182" s="106"/>
      <c r="F182" s="128"/>
    </row>
    <row r="183" spans="1:6" x14ac:dyDescent="0.2">
      <c r="A183" s="105"/>
      <c r="B183" s="106"/>
      <c r="C183" s="106"/>
      <c r="D183" s="106"/>
      <c r="E183" s="106"/>
      <c r="F183" s="128"/>
    </row>
    <row r="184" spans="1:6" x14ac:dyDescent="0.2">
      <c r="A184" s="105"/>
      <c r="B184" s="106"/>
      <c r="C184" s="106"/>
      <c r="D184" s="106"/>
      <c r="E184" s="106"/>
      <c r="F184" s="128"/>
    </row>
    <row r="185" spans="1:6" x14ac:dyDescent="0.2">
      <c r="A185" s="105"/>
      <c r="B185" s="106"/>
      <c r="C185" s="106"/>
      <c r="D185" s="106"/>
      <c r="E185" s="106"/>
      <c r="F185" s="128"/>
    </row>
    <row r="186" spans="1:6" x14ac:dyDescent="0.2">
      <c r="A186" s="105"/>
      <c r="B186" s="106"/>
      <c r="C186" s="106"/>
      <c r="D186" s="106"/>
      <c r="E186" s="106"/>
      <c r="F186" s="128"/>
    </row>
    <row r="187" spans="1:6" x14ac:dyDescent="0.2">
      <c r="A187" s="105"/>
      <c r="B187" s="106"/>
      <c r="C187" s="106"/>
      <c r="D187" s="106"/>
      <c r="E187" s="106"/>
      <c r="F187" s="128"/>
    </row>
    <row r="188" spans="1:6" x14ac:dyDescent="0.2">
      <c r="A188" s="105"/>
      <c r="B188" s="106"/>
      <c r="C188" s="106"/>
      <c r="D188" s="106"/>
      <c r="E188" s="106"/>
      <c r="F188" s="128"/>
    </row>
    <row r="189" spans="1:6" x14ac:dyDescent="0.2">
      <c r="A189" s="105"/>
      <c r="B189" s="106"/>
      <c r="C189" s="106"/>
      <c r="D189" s="106"/>
      <c r="E189" s="106"/>
      <c r="F189" s="128"/>
    </row>
    <row r="190" spans="1:6" x14ac:dyDescent="0.2">
      <c r="A190" s="105"/>
      <c r="B190" s="106"/>
      <c r="C190" s="106"/>
      <c r="D190" s="106"/>
      <c r="E190" s="106"/>
      <c r="F190" s="128"/>
    </row>
    <row r="191" spans="1:6" x14ac:dyDescent="0.2">
      <c r="A191" s="105"/>
      <c r="B191" s="106"/>
      <c r="C191" s="106"/>
      <c r="D191" s="106"/>
      <c r="E191" s="106"/>
      <c r="F191" s="128"/>
    </row>
    <row r="192" spans="1:6" x14ac:dyDescent="0.2">
      <c r="A192" s="105"/>
      <c r="B192" s="106"/>
      <c r="C192" s="106"/>
      <c r="D192" s="106"/>
      <c r="E192" s="106"/>
      <c r="F192" s="128"/>
    </row>
    <row r="193" spans="1:6" x14ac:dyDescent="0.2">
      <c r="A193" s="105"/>
      <c r="B193" s="106"/>
      <c r="C193" s="106"/>
      <c r="D193" s="106"/>
      <c r="E193" s="106"/>
      <c r="F193" s="128"/>
    </row>
    <row r="194" spans="1:6" x14ac:dyDescent="0.2">
      <c r="A194" s="105"/>
      <c r="B194" s="106"/>
      <c r="C194" s="106"/>
      <c r="D194" s="106"/>
      <c r="E194" s="106"/>
      <c r="F194" s="128"/>
    </row>
    <row r="195" spans="1:6" x14ac:dyDescent="0.2">
      <c r="A195" s="105"/>
      <c r="B195" s="106"/>
      <c r="C195" s="106"/>
      <c r="D195" s="106"/>
      <c r="E195" s="106"/>
      <c r="F195" s="128"/>
    </row>
    <row r="196" spans="1:6" x14ac:dyDescent="0.2">
      <c r="A196" s="105"/>
      <c r="B196" s="106"/>
      <c r="C196" s="106"/>
      <c r="D196" s="106"/>
      <c r="E196" s="106"/>
      <c r="F196" s="128"/>
    </row>
    <row r="197" spans="1:6" x14ac:dyDescent="0.2">
      <c r="A197" s="105"/>
      <c r="B197" s="106"/>
      <c r="C197" s="106"/>
      <c r="D197" s="106"/>
      <c r="E197" s="106"/>
      <c r="F197" s="128"/>
    </row>
    <row r="198" spans="1:6" x14ac:dyDescent="0.2">
      <c r="A198" s="105"/>
      <c r="B198" s="106"/>
      <c r="C198" s="106"/>
      <c r="D198" s="106"/>
      <c r="E198" s="106"/>
      <c r="F198" s="128"/>
    </row>
    <row r="199" spans="1:6" x14ac:dyDescent="0.2">
      <c r="A199" s="105"/>
      <c r="B199" s="106"/>
      <c r="C199" s="106"/>
      <c r="D199" s="106"/>
      <c r="E199" s="106"/>
      <c r="F199" s="128"/>
    </row>
    <row r="200" spans="1:6" x14ac:dyDescent="0.2">
      <c r="A200" s="105"/>
      <c r="B200" s="106"/>
      <c r="C200" s="106"/>
      <c r="D200" s="106"/>
      <c r="E200" s="106"/>
      <c r="F200" s="128"/>
    </row>
    <row r="201" spans="1:6" x14ac:dyDescent="0.2">
      <c r="A201" s="105"/>
      <c r="B201" s="106"/>
      <c r="C201" s="106"/>
      <c r="D201" s="106"/>
      <c r="E201" s="106"/>
      <c r="F201" s="128"/>
    </row>
    <row r="202" spans="1:6" x14ac:dyDescent="0.2">
      <c r="A202" s="105"/>
      <c r="B202" s="106"/>
      <c r="C202" s="106"/>
      <c r="D202" s="106"/>
      <c r="E202" s="106"/>
      <c r="F202" s="128"/>
    </row>
    <row r="203" spans="1:6" x14ac:dyDescent="0.2">
      <c r="A203" s="105"/>
      <c r="B203" s="106"/>
      <c r="C203" s="106"/>
      <c r="D203" s="106"/>
      <c r="E203" s="106"/>
      <c r="F203" s="128"/>
    </row>
    <row r="204" spans="1:6" x14ac:dyDescent="0.2">
      <c r="A204" s="105"/>
      <c r="B204" s="106"/>
      <c r="C204" s="106"/>
      <c r="D204" s="106"/>
      <c r="E204" s="106"/>
      <c r="F204" s="128"/>
    </row>
    <row r="205" spans="1:6" x14ac:dyDescent="0.2">
      <c r="A205" s="105"/>
      <c r="B205" s="106"/>
      <c r="C205" s="106"/>
      <c r="D205" s="106"/>
      <c r="E205" s="106"/>
      <c r="F205" s="128"/>
    </row>
    <row r="206" spans="1:6" x14ac:dyDescent="0.2">
      <c r="A206" s="105"/>
      <c r="B206" s="106"/>
      <c r="C206" s="106"/>
      <c r="D206" s="106"/>
      <c r="E206" s="106"/>
      <c r="F206" s="128"/>
    </row>
    <row r="207" spans="1:6" x14ac:dyDescent="0.2">
      <c r="A207" s="105"/>
      <c r="B207" s="106"/>
      <c r="C207" s="106"/>
      <c r="D207" s="106"/>
      <c r="E207" s="106"/>
      <c r="F207" s="128"/>
    </row>
    <row r="208" spans="1:6" x14ac:dyDescent="0.2">
      <c r="A208" s="105"/>
      <c r="B208" s="106"/>
      <c r="C208" s="106"/>
      <c r="D208" s="106"/>
      <c r="E208" s="106"/>
      <c r="F208" s="128"/>
    </row>
    <row r="209" spans="1:6" x14ac:dyDescent="0.2">
      <c r="A209" s="105"/>
      <c r="B209" s="106"/>
      <c r="C209" s="106"/>
      <c r="D209" s="106"/>
      <c r="E209" s="106"/>
      <c r="F209" s="128"/>
    </row>
    <row r="210" spans="1:6" x14ac:dyDescent="0.2">
      <c r="A210" s="105"/>
      <c r="B210" s="106"/>
      <c r="C210" s="106"/>
      <c r="D210" s="106"/>
      <c r="E210" s="106"/>
      <c r="F210" s="128"/>
    </row>
    <row r="211" spans="1:6" x14ac:dyDescent="0.2">
      <c r="A211" s="105"/>
      <c r="B211" s="106"/>
      <c r="C211" s="106"/>
      <c r="D211" s="106"/>
      <c r="E211" s="106"/>
      <c r="F211" s="128"/>
    </row>
    <row r="212" spans="1:6" x14ac:dyDescent="0.2">
      <c r="A212" s="105"/>
      <c r="B212" s="106"/>
      <c r="C212" s="106"/>
      <c r="D212" s="106"/>
      <c r="E212" s="106"/>
      <c r="F212" s="128"/>
    </row>
    <row r="213" spans="1:6" x14ac:dyDescent="0.2">
      <c r="A213" s="105"/>
      <c r="B213" s="106"/>
      <c r="C213" s="106"/>
      <c r="D213" s="106"/>
      <c r="E213" s="106"/>
      <c r="F213" s="128"/>
    </row>
    <row r="214" spans="1:6" x14ac:dyDescent="0.2">
      <c r="A214" s="105"/>
      <c r="B214" s="106"/>
      <c r="C214" s="106"/>
      <c r="D214" s="106"/>
      <c r="E214" s="106"/>
      <c r="F214" s="128"/>
    </row>
    <row r="215" spans="1:6" x14ac:dyDescent="0.2">
      <c r="A215" s="105"/>
      <c r="B215" s="106"/>
      <c r="C215" s="106"/>
      <c r="D215" s="106"/>
      <c r="E215" s="106"/>
      <c r="F215" s="128"/>
    </row>
    <row r="216" spans="1:6" x14ac:dyDescent="0.2">
      <c r="A216" s="105"/>
      <c r="B216" s="106"/>
      <c r="C216" s="106"/>
      <c r="D216" s="106"/>
      <c r="E216" s="106"/>
      <c r="F216" s="128"/>
    </row>
    <row r="217" spans="1:6" x14ac:dyDescent="0.2">
      <c r="A217" s="105"/>
      <c r="B217" s="106"/>
      <c r="C217" s="106"/>
      <c r="D217" s="106"/>
      <c r="E217" s="106"/>
      <c r="F217" s="128"/>
    </row>
    <row r="218" spans="1:6" x14ac:dyDescent="0.2">
      <c r="A218" s="105"/>
      <c r="B218" s="106"/>
      <c r="C218" s="106"/>
      <c r="D218" s="106"/>
      <c r="E218" s="106"/>
      <c r="F218" s="128"/>
    </row>
    <row r="219" spans="1:6" x14ac:dyDescent="0.2">
      <c r="A219" s="105"/>
      <c r="B219" s="106"/>
      <c r="C219" s="106"/>
      <c r="D219" s="106"/>
      <c r="E219" s="106"/>
      <c r="F219" s="128"/>
    </row>
    <row r="220" spans="1:6" x14ac:dyDescent="0.2">
      <c r="A220" s="105"/>
      <c r="B220" s="106"/>
      <c r="C220" s="106"/>
      <c r="D220" s="106"/>
      <c r="E220" s="106"/>
      <c r="F220" s="128"/>
    </row>
    <row r="221" spans="1:6" x14ac:dyDescent="0.2">
      <c r="A221" s="105"/>
      <c r="B221" s="106"/>
      <c r="C221" s="106"/>
      <c r="D221" s="106"/>
      <c r="E221" s="106"/>
      <c r="F221" s="128"/>
    </row>
    <row r="222" spans="1:6" x14ac:dyDescent="0.2">
      <c r="A222" s="105"/>
      <c r="B222" s="106"/>
      <c r="C222" s="106"/>
      <c r="D222" s="106"/>
      <c r="E222" s="106"/>
      <c r="F222" s="128"/>
    </row>
    <row r="223" spans="1:6" x14ac:dyDescent="0.2">
      <c r="A223" s="105"/>
      <c r="B223" s="106"/>
      <c r="C223" s="106"/>
      <c r="D223" s="106"/>
      <c r="E223" s="106"/>
      <c r="F223" s="128"/>
    </row>
    <row r="224" spans="1:6" x14ac:dyDescent="0.2">
      <c r="A224" s="105"/>
      <c r="B224" s="106"/>
      <c r="C224" s="106"/>
      <c r="D224" s="106"/>
      <c r="E224" s="106"/>
      <c r="F224" s="128"/>
    </row>
    <row r="225" spans="1:6" x14ac:dyDescent="0.2">
      <c r="A225" s="105"/>
      <c r="B225" s="106"/>
      <c r="C225" s="106"/>
      <c r="D225" s="106"/>
      <c r="E225" s="106"/>
      <c r="F225" s="128"/>
    </row>
    <row r="226" spans="1:6" x14ac:dyDescent="0.2">
      <c r="A226" s="105"/>
      <c r="B226" s="106"/>
      <c r="C226" s="106"/>
      <c r="D226" s="106"/>
      <c r="E226" s="106"/>
      <c r="F226" s="128"/>
    </row>
    <row r="227" spans="1:6" x14ac:dyDescent="0.2">
      <c r="A227" s="105"/>
      <c r="B227" s="106"/>
      <c r="C227" s="106"/>
      <c r="D227" s="106"/>
      <c r="E227" s="106"/>
      <c r="F227" s="128"/>
    </row>
    <row r="228" spans="1:6" x14ac:dyDescent="0.2">
      <c r="A228" s="105"/>
      <c r="B228" s="106"/>
      <c r="C228" s="106"/>
      <c r="D228" s="106"/>
      <c r="E228" s="106"/>
      <c r="F228" s="128"/>
    </row>
    <row r="229" spans="1:6" x14ac:dyDescent="0.2">
      <c r="A229" s="105"/>
      <c r="B229" s="106"/>
      <c r="C229" s="106"/>
      <c r="D229" s="106"/>
      <c r="E229" s="106"/>
      <c r="F229" s="128"/>
    </row>
    <row r="230" spans="1:6" x14ac:dyDescent="0.2">
      <c r="A230" s="105"/>
      <c r="B230" s="106"/>
      <c r="C230" s="106"/>
      <c r="D230" s="106"/>
      <c r="E230" s="106"/>
      <c r="F230" s="128"/>
    </row>
    <row r="231" spans="1:6" x14ac:dyDescent="0.2">
      <c r="A231" s="105"/>
      <c r="B231" s="106"/>
      <c r="C231" s="106"/>
      <c r="D231" s="106"/>
      <c r="E231" s="106"/>
      <c r="F231" s="128"/>
    </row>
    <row r="232" spans="1:6" x14ac:dyDescent="0.2">
      <c r="A232" s="105"/>
      <c r="B232" s="106"/>
      <c r="C232" s="106"/>
      <c r="D232" s="106"/>
      <c r="E232" s="106"/>
      <c r="F232" s="128"/>
    </row>
    <row r="233" spans="1:6" x14ac:dyDescent="0.2">
      <c r="A233" s="105"/>
      <c r="B233" s="106"/>
      <c r="C233" s="106"/>
      <c r="D233" s="106"/>
      <c r="E233" s="106"/>
      <c r="F233" s="128"/>
    </row>
    <row r="234" spans="1:6" x14ac:dyDescent="0.2">
      <c r="A234" s="105"/>
      <c r="B234" s="106"/>
      <c r="C234" s="106"/>
      <c r="D234" s="106"/>
      <c r="E234" s="106"/>
      <c r="F234" s="128"/>
    </row>
    <row r="235" spans="1:6" x14ac:dyDescent="0.2">
      <c r="A235" s="105"/>
      <c r="B235" s="106"/>
      <c r="C235" s="106"/>
      <c r="D235" s="106"/>
      <c r="E235" s="106"/>
      <c r="F235" s="128"/>
    </row>
    <row r="236" spans="1:6" x14ac:dyDescent="0.2">
      <c r="A236" s="105"/>
      <c r="B236" s="106"/>
      <c r="C236" s="106"/>
      <c r="D236" s="106"/>
      <c r="E236" s="106"/>
      <c r="F236" s="128"/>
    </row>
    <row r="237" spans="1:6" x14ac:dyDescent="0.2">
      <c r="A237" s="105"/>
      <c r="B237" s="106"/>
      <c r="C237" s="106"/>
      <c r="D237" s="106"/>
      <c r="E237" s="106"/>
      <c r="F237" s="128"/>
    </row>
    <row r="238" spans="1:6" x14ac:dyDescent="0.2">
      <c r="A238" s="105"/>
      <c r="B238" s="106"/>
      <c r="C238" s="106"/>
      <c r="D238" s="106"/>
      <c r="E238" s="106"/>
      <c r="F238" s="128"/>
    </row>
    <row r="239" spans="1:6" x14ac:dyDescent="0.2">
      <c r="A239" s="105"/>
      <c r="B239" s="106"/>
      <c r="C239" s="106"/>
      <c r="D239" s="106"/>
      <c r="E239" s="106"/>
      <c r="F239" s="128"/>
    </row>
    <row r="240" spans="1:6" x14ac:dyDescent="0.2">
      <c r="A240" s="105"/>
      <c r="B240" s="106"/>
      <c r="C240" s="106"/>
      <c r="D240" s="106"/>
      <c r="E240" s="106"/>
      <c r="F240" s="128"/>
    </row>
    <row r="241" spans="1:6" x14ac:dyDescent="0.2">
      <c r="A241" s="105"/>
      <c r="B241" s="106"/>
      <c r="C241" s="106"/>
      <c r="D241" s="106"/>
      <c r="E241" s="106"/>
      <c r="F241" s="128"/>
    </row>
    <row r="242" spans="1:6" x14ac:dyDescent="0.2">
      <c r="A242" s="105"/>
      <c r="B242" s="106"/>
      <c r="C242" s="106"/>
      <c r="D242" s="106"/>
      <c r="E242" s="106"/>
      <c r="F242" s="128"/>
    </row>
    <row r="243" spans="1:6" x14ac:dyDescent="0.2">
      <c r="A243" s="105"/>
      <c r="B243" s="106"/>
      <c r="C243" s="106"/>
      <c r="D243" s="106"/>
      <c r="E243" s="106"/>
      <c r="F243" s="128"/>
    </row>
    <row r="244" spans="1:6" x14ac:dyDescent="0.2">
      <c r="A244" s="105"/>
      <c r="B244" s="106"/>
      <c r="C244" s="106"/>
      <c r="D244" s="106"/>
      <c r="E244" s="106"/>
      <c r="F244" s="128"/>
    </row>
    <row r="245" spans="1:6" x14ac:dyDescent="0.2">
      <c r="A245" s="105"/>
      <c r="B245" s="106"/>
      <c r="C245" s="106"/>
      <c r="D245" s="106"/>
      <c r="E245" s="106"/>
      <c r="F245" s="128"/>
    </row>
    <row r="246" spans="1:6" x14ac:dyDescent="0.2">
      <c r="A246" s="105"/>
      <c r="B246" s="106"/>
      <c r="C246" s="106"/>
      <c r="D246" s="106"/>
      <c r="E246" s="106"/>
      <c r="F246" s="128"/>
    </row>
    <row r="247" spans="1:6" x14ac:dyDescent="0.2">
      <c r="A247" s="105"/>
      <c r="B247" s="106"/>
      <c r="C247" s="106"/>
      <c r="D247" s="106"/>
      <c r="E247" s="106"/>
      <c r="F247" s="128"/>
    </row>
    <row r="248" spans="1:6" x14ac:dyDescent="0.2">
      <c r="A248" s="105"/>
      <c r="B248" s="106"/>
      <c r="C248" s="106"/>
      <c r="D248" s="106"/>
      <c r="E248" s="106"/>
      <c r="F248" s="128"/>
    </row>
    <row r="249" spans="1:6" x14ac:dyDescent="0.2">
      <c r="A249" s="105"/>
      <c r="B249" s="106"/>
      <c r="C249" s="106"/>
      <c r="D249" s="106"/>
      <c r="E249" s="106"/>
      <c r="F249" s="128"/>
    </row>
    <row r="250" spans="1:6" x14ac:dyDescent="0.2">
      <c r="A250" s="105"/>
      <c r="B250" s="106"/>
      <c r="C250" s="106"/>
      <c r="D250" s="106"/>
      <c r="E250" s="106"/>
      <c r="F250" s="128"/>
    </row>
    <row r="251" spans="1:6" x14ac:dyDescent="0.2">
      <c r="A251" s="105"/>
      <c r="B251" s="106"/>
      <c r="C251" s="106"/>
      <c r="D251" s="106"/>
      <c r="E251" s="106"/>
      <c r="F251" s="128"/>
    </row>
    <row r="252" spans="1:6" x14ac:dyDescent="0.2">
      <c r="A252" s="105"/>
      <c r="B252" s="106"/>
      <c r="C252" s="106"/>
      <c r="D252" s="106"/>
      <c r="E252" s="106"/>
      <c r="F252" s="128"/>
    </row>
    <row r="253" spans="1:6" x14ac:dyDescent="0.2">
      <c r="A253" s="105"/>
      <c r="B253" s="106"/>
      <c r="C253" s="106"/>
      <c r="D253" s="106"/>
      <c r="E253" s="106"/>
      <c r="F253" s="128"/>
    </row>
    <row r="254" spans="1:6" x14ac:dyDescent="0.2">
      <c r="A254" s="105"/>
      <c r="B254" s="106"/>
      <c r="C254" s="106"/>
      <c r="D254" s="106"/>
      <c r="E254" s="106"/>
      <c r="F254" s="128"/>
    </row>
    <row r="255" spans="1:6" x14ac:dyDescent="0.2">
      <c r="A255" s="105"/>
      <c r="B255" s="106"/>
      <c r="C255" s="106"/>
      <c r="D255" s="106"/>
      <c r="E255" s="106"/>
      <c r="F255" s="128"/>
    </row>
    <row r="256" spans="1:6" x14ac:dyDescent="0.2">
      <c r="A256" s="105"/>
      <c r="B256" s="106"/>
      <c r="C256" s="106"/>
      <c r="D256" s="106"/>
      <c r="E256" s="106"/>
      <c r="F256" s="128"/>
    </row>
    <row r="257" spans="1:6" x14ac:dyDescent="0.2">
      <c r="A257" s="105"/>
      <c r="B257" s="106"/>
      <c r="C257" s="106"/>
      <c r="D257" s="106"/>
      <c r="E257" s="106"/>
      <c r="F257" s="128"/>
    </row>
    <row r="258" spans="1:6" x14ac:dyDescent="0.2">
      <c r="A258" s="105"/>
      <c r="B258" s="106"/>
      <c r="C258" s="106"/>
      <c r="D258" s="106"/>
      <c r="E258" s="106"/>
      <c r="F258" s="128"/>
    </row>
    <row r="259" spans="1:6" x14ac:dyDescent="0.2">
      <c r="A259" s="105"/>
      <c r="B259" s="106"/>
      <c r="C259" s="106"/>
      <c r="D259" s="106"/>
      <c r="E259" s="106"/>
      <c r="F259" s="128"/>
    </row>
    <row r="260" spans="1:6" x14ac:dyDescent="0.2">
      <c r="A260" s="105"/>
      <c r="B260" s="106"/>
      <c r="C260" s="106"/>
      <c r="D260" s="106"/>
      <c r="E260" s="106"/>
      <c r="F260" s="128"/>
    </row>
    <row r="261" spans="1:6" x14ac:dyDescent="0.2">
      <c r="A261" s="105"/>
      <c r="B261" s="106"/>
      <c r="C261" s="106"/>
      <c r="D261" s="106"/>
      <c r="E261" s="106"/>
      <c r="F261" s="128"/>
    </row>
    <row r="262" spans="1:6" x14ac:dyDescent="0.2">
      <c r="A262" s="105"/>
      <c r="B262" s="106"/>
      <c r="C262" s="106"/>
      <c r="D262" s="106"/>
      <c r="E262" s="106"/>
      <c r="F262" s="128"/>
    </row>
    <row r="263" spans="1:6" x14ac:dyDescent="0.2">
      <c r="A263" s="105"/>
      <c r="B263" s="106"/>
      <c r="C263" s="106"/>
      <c r="D263" s="106"/>
      <c r="E263" s="106"/>
      <c r="F263" s="12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N15" sqref="N15"/>
    </sheetView>
  </sheetViews>
  <sheetFormatPr defaultRowHeight="15" x14ac:dyDescent="0.25"/>
  <cols>
    <col min="1" max="1" width="24.5703125" customWidth="1"/>
    <col min="5" max="5" width="16.42578125" customWidth="1"/>
  </cols>
  <sheetData>
    <row r="1" spans="1:6" ht="21.75" x14ac:dyDescent="0.25">
      <c r="A1" s="240" t="s">
        <v>351</v>
      </c>
      <c r="B1" s="241" t="s">
        <v>1</v>
      </c>
      <c r="C1" s="241" t="s">
        <v>2</v>
      </c>
      <c r="D1" s="241" t="s">
        <v>352</v>
      </c>
      <c r="E1" s="241" t="s">
        <v>5</v>
      </c>
      <c r="F1" s="241" t="s">
        <v>4</v>
      </c>
    </row>
    <row r="2" spans="1:6" s="253" customFormat="1" ht="21" x14ac:dyDescent="0.25">
      <c r="A2" s="248" t="s">
        <v>440</v>
      </c>
      <c r="B2" s="249">
        <v>6901086981</v>
      </c>
      <c r="C2" s="248" t="s">
        <v>441</v>
      </c>
      <c r="D2" s="250">
        <v>40329</v>
      </c>
      <c r="E2" s="252">
        <v>0</v>
      </c>
      <c r="F2" s="251" t="s">
        <v>442</v>
      </c>
    </row>
    <row r="3" spans="1:6" s="253" customFormat="1" ht="21" x14ac:dyDescent="0.25">
      <c r="A3" s="254" t="s">
        <v>440</v>
      </c>
      <c r="B3" s="249">
        <v>6901086981</v>
      </c>
      <c r="C3" s="254" t="s">
        <v>443</v>
      </c>
      <c r="D3" s="255">
        <v>40390</v>
      </c>
      <c r="E3" s="252">
        <v>0</v>
      </c>
      <c r="F3" s="251" t="s">
        <v>442</v>
      </c>
    </row>
    <row r="4" spans="1:6" ht="21" x14ac:dyDescent="0.25">
      <c r="A4" s="244" t="s">
        <v>440</v>
      </c>
      <c r="B4" s="249">
        <v>6901086981</v>
      </c>
      <c r="C4" s="244" t="s">
        <v>444</v>
      </c>
      <c r="D4" s="245">
        <v>40482</v>
      </c>
      <c r="E4" s="242">
        <v>490291.74</v>
      </c>
      <c r="F4" s="242" t="s">
        <v>445</v>
      </c>
    </row>
    <row r="5" spans="1:6" ht="21" x14ac:dyDescent="0.25">
      <c r="A5" s="244" t="s">
        <v>440</v>
      </c>
      <c r="B5" s="249">
        <v>6901086981</v>
      </c>
      <c r="C5" s="244" t="s">
        <v>446</v>
      </c>
      <c r="D5" s="245">
        <v>40512</v>
      </c>
      <c r="E5" s="242">
        <v>893280.33</v>
      </c>
      <c r="F5" s="242" t="s">
        <v>445</v>
      </c>
    </row>
    <row r="6" spans="1:6" ht="21" x14ac:dyDescent="0.25">
      <c r="A6" s="244" t="s">
        <v>440</v>
      </c>
      <c r="B6" s="249">
        <v>6901086981</v>
      </c>
      <c r="C6" s="244" t="s">
        <v>447</v>
      </c>
      <c r="D6" s="245">
        <v>40543</v>
      </c>
      <c r="E6" s="242">
        <v>711929.39</v>
      </c>
      <c r="F6" s="242" t="s">
        <v>445</v>
      </c>
    </row>
    <row r="7" spans="1:6" ht="21" x14ac:dyDescent="0.25">
      <c r="A7" s="244" t="s">
        <v>440</v>
      </c>
      <c r="B7" s="249">
        <v>6901086981</v>
      </c>
      <c r="C7" s="244" t="s">
        <v>448</v>
      </c>
      <c r="D7" s="245">
        <v>40574</v>
      </c>
      <c r="E7" s="242">
        <v>508091.01</v>
      </c>
      <c r="F7" s="242" t="s">
        <v>449</v>
      </c>
    </row>
    <row r="8" spans="1:6" ht="21" x14ac:dyDescent="0.25">
      <c r="A8" s="244" t="s">
        <v>440</v>
      </c>
      <c r="B8" s="249">
        <v>6901086981</v>
      </c>
      <c r="C8" s="244" t="s">
        <v>450</v>
      </c>
      <c r="D8" s="245">
        <v>40602</v>
      </c>
      <c r="E8" s="242">
        <v>2487719.13</v>
      </c>
      <c r="F8" s="242" t="s">
        <v>449</v>
      </c>
    </row>
    <row r="9" spans="1:6" ht="21" x14ac:dyDescent="0.25">
      <c r="A9" s="244" t="s">
        <v>440</v>
      </c>
      <c r="B9" s="249">
        <v>6901086981</v>
      </c>
      <c r="C9" s="244" t="s">
        <v>451</v>
      </c>
      <c r="D9" s="245">
        <v>40633</v>
      </c>
      <c r="E9" s="242">
        <v>2657372.3199999998</v>
      </c>
      <c r="F9" s="242" t="s">
        <v>449</v>
      </c>
    </row>
    <row r="10" spans="1:6" ht="21" x14ac:dyDescent="0.25">
      <c r="A10" s="244" t="s">
        <v>440</v>
      </c>
      <c r="B10" s="249">
        <v>6901086981</v>
      </c>
      <c r="C10" s="244" t="s">
        <v>452</v>
      </c>
      <c r="D10" s="245">
        <v>40663</v>
      </c>
      <c r="E10" s="242">
        <v>1999470.6</v>
      </c>
      <c r="F10" s="242" t="s">
        <v>449</v>
      </c>
    </row>
    <row r="11" spans="1:6" ht="21" x14ac:dyDescent="0.25">
      <c r="A11" s="244" t="s">
        <v>440</v>
      </c>
      <c r="B11" s="249">
        <v>6901086981</v>
      </c>
      <c r="C11" s="244" t="s">
        <v>453</v>
      </c>
      <c r="D11" s="245">
        <v>40694</v>
      </c>
      <c r="E11" s="242">
        <v>648176.74</v>
      </c>
      <c r="F11" s="242" t="s">
        <v>449</v>
      </c>
    </row>
    <row r="12" spans="1:6" ht="21" x14ac:dyDescent="0.25">
      <c r="A12" s="244" t="s">
        <v>440</v>
      </c>
      <c r="B12" s="249">
        <v>6901086981</v>
      </c>
      <c r="C12" s="244" t="s">
        <v>454</v>
      </c>
      <c r="D12" s="245">
        <v>40724</v>
      </c>
      <c r="E12" s="242">
        <v>433603.59</v>
      </c>
      <c r="F12" s="242" t="s">
        <v>449</v>
      </c>
    </row>
    <row r="13" spans="1:6" ht="21" x14ac:dyDescent="0.25">
      <c r="A13" s="244" t="s">
        <v>440</v>
      </c>
      <c r="B13" s="265">
        <v>6901086981</v>
      </c>
      <c r="C13" s="246" t="s">
        <v>455</v>
      </c>
      <c r="D13" s="247">
        <v>40755</v>
      </c>
      <c r="E13" s="258">
        <v>469745.85</v>
      </c>
      <c r="F13" s="258" t="s">
        <v>456</v>
      </c>
    </row>
    <row r="14" spans="1:6" ht="21" x14ac:dyDescent="0.25">
      <c r="A14" s="323" t="s">
        <v>440</v>
      </c>
      <c r="B14" s="281">
        <v>6901086981</v>
      </c>
      <c r="C14" s="300" t="s">
        <v>457</v>
      </c>
      <c r="D14" s="324">
        <v>40786</v>
      </c>
      <c r="E14" s="283">
        <v>453311.9</v>
      </c>
      <c r="F14" s="283" t="s">
        <v>456</v>
      </c>
    </row>
    <row r="15" spans="1:6" ht="21" x14ac:dyDescent="0.25">
      <c r="A15" s="323" t="s">
        <v>440</v>
      </c>
      <c r="B15" s="281">
        <v>6901086982</v>
      </c>
      <c r="C15" s="300" t="s">
        <v>105</v>
      </c>
      <c r="D15" s="324"/>
      <c r="E15" s="283">
        <v>2000</v>
      </c>
      <c r="F15" s="283" t="s">
        <v>456</v>
      </c>
    </row>
    <row r="16" spans="1:6" ht="21" x14ac:dyDescent="0.25">
      <c r="A16" s="323" t="s">
        <v>440</v>
      </c>
      <c r="B16" s="458">
        <v>6901086982</v>
      </c>
      <c r="C16" s="459" t="s">
        <v>105</v>
      </c>
      <c r="D16" s="460"/>
      <c r="E16" s="461">
        <v>2000</v>
      </c>
      <c r="F16" s="461" t="s">
        <v>445</v>
      </c>
    </row>
    <row r="17" spans="1:6" ht="21" x14ac:dyDescent="0.25">
      <c r="A17" s="300" t="s">
        <v>440</v>
      </c>
      <c r="B17" s="281">
        <v>6901086983</v>
      </c>
      <c r="C17" s="300" t="s">
        <v>92</v>
      </c>
      <c r="D17" s="324"/>
      <c r="E17" s="283">
        <v>439956.65</v>
      </c>
      <c r="F17" s="283" t="s">
        <v>449</v>
      </c>
    </row>
    <row r="18" spans="1:6" ht="21" x14ac:dyDescent="0.25">
      <c r="A18" s="300" t="s">
        <v>440</v>
      </c>
      <c r="B18" s="281">
        <v>6901086983</v>
      </c>
      <c r="C18" s="300" t="s">
        <v>92</v>
      </c>
      <c r="D18" s="324"/>
      <c r="E18" s="283">
        <v>16063.37</v>
      </c>
      <c r="F18" s="283" t="s">
        <v>456</v>
      </c>
    </row>
    <row r="19" spans="1:6" ht="21" x14ac:dyDescent="0.25">
      <c r="A19" s="300" t="s">
        <v>440</v>
      </c>
      <c r="B19" s="281">
        <v>6901086983</v>
      </c>
      <c r="C19" s="300" t="s">
        <v>92</v>
      </c>
      <c r="D19" s="324"/>
      <c r="E19" s="283">
        <v>45316.66</v>
      </c>
      <c r="F19" s="283" t="s">
        <v>445</v>
      </c>
    </row>
    <row r="20" spans="1:6" ht="16.5" thickBot="1" x14ac:dyDescent="0.3">
      <c r="A20" s="304" t="s">
        <v>21</v>
      </c>
      <c r="B20" s="305"/>
      <c r="C20" s="305"/>
      <c r="D20" s="306"/>
      <c r="E20" s="279">
        <f>SUM(E2:E19)</f>
        <v>12258329.279999999</v>
      </c>
      <c r="F20" s="27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9" workbookViewId="0">
      <selection activeCell="S32" sqref="S32"/>
    </sheetView>
  </sheetViews>
  <sheetFormatPr defaultRowHeight="15" x14ac:dyDescent="0.25"/>
  <cols>
    <col min="1" max="1" width="19.140625" customWidth="1"/>
    <col min="2" max="2" width="12.7109375" customWidth="1"/>
    <col min="5" max="5" width="16.7109375" customWidth="1"/>
    <col min="7" max="7" width="16.140625" customWidth="1"/>
  </cols>
  <sheetData>
    <row r="1" spans="1:7" ht="21.75" x14ac:dyDescent="0.25">
      <c r="A1" s="240" t="s">
        <v>351</v>
      </c>
      <c r="B1" s="241" t="s">
        <v>1</v>
      </c>
      <c r="C1" s="241" t="s">
        <v>2</v>
      </c>
      <c r="D1" s="241" t="s">
        <v>352</v>
      </c>
      <c r="E1" s="241" t="s">
        <v>5</v>
      </c>
      <c r="F1" s="241" t="s">
        <v>4</v>
      </c>
      <c r="G1" s="299"/>
    </row>
    <row r="2" spans="1:7" s="253" customFormat="1" ht="42" x14ac:dyDescent="0.25">
      <c r="A2" s="248" t="s">
        <v>458</v>
      </c>
      <c r="B2" s="249">
        <v>6952018877</v>
      </c>
      <c r="C2" s="248" t="s">
        <v>459</v>
      </c>
      <c r="D2" s="250">
        <v>40209</v>
      </c>
      <c r="E2" s="252">
        <v>0</v>
      </c>
      <c r="F2" s="251" t="s">
        <v>460</v>
      </c>
      <c r="G2" s="251" t="s">
        <v>461</v>
      </c>
    </row>
    <row r="3" spans="1:7" s="253" customFormat="1" ht="42" x14ac:dyDescent="0.25">
      <c r="A3" s="254" t="s">
        <v>458</v>
      </c>
      <c r="B3" s="249">
        <v>6952018877</v>
      </c>
      <c r="C3" s="254" t="s">
        <v>462</v>
      </c>
      <c r="D3" s="255">
        <v>40237</v>
      </c>
      <c r="E3" s="252">
        <v>0</v>
      </c>
      <c r="F3" s="251" t="s">
        <v>460</v>
      </c>
      <c r="G3" s="251" t="s">
        <v>461</v>
      </c>
    </row>
    <row r="4" spans="1:7" s="253" customFormat="1" ht="42" x14ac:dyDescent="0.25">
      <c r="A4" s="254" t="s">
        <v>458</v>
      </c>
      <c r="B4" s="249">
        <v>6952018877</v>
      </c>
      <c r="C4" s="254" t="s">
        <v>463</v>
      </c>
      <c r="D4" s="255">
        <v>40268</v>
      </c>
      <c r="E4" s="252">
        <v>0</v>
      </c>
      <c r="F4" s="251" t="s">
        <v>460</v>
      </c>
      <c r="G4" s="251" t="s">
        <v>461</v>
      </c>
    </row>
    <row r="5" spans="1:7" s="253" customFormat="1" ht="42" x14ac:dyDescent="0.25">
      <c r="A5" s="254" t="s">
        <v>458</v>
      </c>
      <c r="B5" s="249">
        <v>6952018877</v>
      </c>
      <c r="C5" s="254" t="s">
        <v>464</v>
      </c>
      <c r="D5" s="255">
        <v>40298</v>
      </c>
      <c r="E5" s="252">
        <v>0</v>
      </c>
      <c r="F5" s="251" t="s">
        <v>460</v>
      </c>
      <c r="G5" s="251" t="s">
        <v>461</v>
      </c>
    </row>
    <row r="6" spans="1:7" s="253" customFormat="1" ht="42" x14ac:dyDescent="0.25">
      <c r="A6" s="254" t="s">
        <v>458</v>
      </c>
      <c r="B6" s="249">
        <v>6952018877</v>
      </c>
      <c r="C6" s="254" t="s">
        <v>465</v>
      </c>
      <c r="D6" s="255">
        <v>40329</v>
      </c>
      <c r="E6" s="252">
        <v>0</v>
      </c>
      <c r="F6" s="251" t="s">
        <v>460</v>
      </c>
      <c r="G6" s="251" t="s">
        <v>461</v>
      </c>
    </row>
    <row r="7" spans="1:7" s="253" customFormat="1" ht="42" x14ac:dyDescent="0.25">
      <c r="A7" s="254" t="s">
        <v>458</v>
      </c>
      <c r="B7" s="249">
        <v>6952018877</v>
      </c>
      <c r="C7" s="254" t="s">
        <v>466</v>
      </c>
      <c r="D7" s="255">
        <v>40359</v>
      </c>
      <c r="E7" s="252">
        <v>0</v>
      </c>
      <c r="F7" s="251" t="s">
        <v>460</v>
      </c>
      <c r="G7" s="251" t="s">
        <v>461</v>
      </c>
    </row>
    <row r="8" spans="1:7" s="253" customFormat="1" ht="42" x14ac:dyDescent="0.25">
      <c r="A8" s="254" t="s">
        <v>458</v>
      </c>
      <c r="B8" s="249">
        <v>6952018877</v>
      </c>
      <c r="C8" s="254" t="s">
        <v>467</v>
      </c>
      <c r="D8" s="255">
        <v>40390</v>
      </c>
      <c r="E8" s="252">
        <v>0</v>
      </c>
      <c r="F8" s="251" t="s">
        <v>460</v>
      </c>
      <c r="G8" s="251" t="s">
        <v>461</v>
      </c>
    </row>
    <row r="9" spans="1:7" s="253" customFormat="1" ht="42" x14ac:dyDescent="0.25">
      <c r="A9" s="254" t="s">
        <v>458</v>
      </c>
      <c r="B9" s="249">
        <v>6952018877</v>
      </c>
      <c r="C9" s="254" t="s">
        <v>468</v>
      </c>
      <c r="D9" s="255">
        <v>40421</v>
      </c>
      <c r="E9" s="252">
        <v>1687881.67</v>
      </c>
      <c r="F9" s="242" t="s">
        <v>469</v>
      </c>
      <c r="G9" s="251" t="s">
        <v>461</v>
      </c>
    </row>
    <row r="10" spans="1:7" s="253" customFormat="1" ht="42" x14ac:dyDescent="0.25">
      <c r="A10" s="254" t="s">
        <v>458</v>
      </c>
      <c r="B10" s="249">
        <v>6952018877</v>
      </c>
      <c r="C10" s="254" t="s">
        <v>470</v>
      </c>
      <c r="D10" s="255">
        <v>40451</v>
      </c>
      <c r="E10" s="252">
        <v>1687881.67</v>
      </c>
      <c r="F10" s="242" t="s">
        <v>469</v>
      </c>
      <c r="G10" s="251" t="s">
        <v>461</v>
      </c>
    </row>
    <row r="11" spans="1:7" s="253" customFormat="1" ht="42" x14ac:dyDescent="0.25">
      <c r="A11" s="254" t="s">
        <v>458</v>
      </c>
      <c r="B11" s="249">
        <v>6952018877</v>
      </c>
      <c r="C11" s="254" t="s">
        <v>471</v>
      </c>
      <c r="D11" s="255">
        <v>40482</v>
      </c>
      <c r="E11" s="252">
        <v>1687881.67</v>
      </c>
      <c r="F11" s="242" t="s">
        <v>469</v>
      </c>
      <c r="G11" s="251" t="s">
        <v>461</v>
      </c>
    </row>
    <row r="12" spans="1:7" s="253" customFormat="1" ht="42" x14ac:dyDescent="0.25">
      <c r="A12" s="254" t="s">
        <v>458</v>
      </c>
      <c r="B12" s="249">
        <v>6952018877</v>
      </c>
      <c r="C12" s="254" t="s">
        <v>472</v>
      </c>
      <c r="D12" s="255">
        <v>40512</v>
      </c>
      <c r="E12" s="252">
        <v>1687881.67</v>
      </c>
      <c r="F12" s="242" t="s">
        <v>469</v>
      </c>
      <c r="G12" s="251" t="s">
        <v>461</v>
      </c>
    </row>
    <row r="13" spans="1:7" s="253" customFormat="1" ht="42" x14ac:dyDescent="0.25">
      <c r="A13" s="254" t="s">
        <v>458</v>
      </c>
      <c r="B13" s="249">
        <v>6952018877</v>
      </c>
      <c r="C13" s="254" t="s">
        <v>473</v>
      </c>
      <c r="D13" s="255">
        <v>40543</v>
      </c>
      <c r="E13" s="252">
        <v>1687881.67</v>
      </c>
      <c r="F13" s="242" t="s">
        <v>469</v>
      </c>
      <c r="G13" s="251" t="s">
        <v>461</v>
      </c>
    </row>
    <row r="14" spans="1:7" s="253" customFormat="1" ht="42" x14ac:dyDescent="0.25">
      <c r="A14" s="254" t="s">
        <v>458</v>
      </c>
      <c r="B14" s="249">
        <v>6952018877</v>
      </c>
      <c r="C14" s="254" t="s">
        <v>474</v>
      </c>
      <c r="D14" s="255">
        <v>40574</v>
      </c>
      <c r="E14" s="259">
        <v>1925388.44</v>
      </c>
      <c r="F14" s="242" t="s">
        <v>475</v>
      </c>
      <c r="G14" s="242"/>
    </row>
    <row r="15" spans="1:7" s="253" customFormat="1" ht="42" x14ac:dyDescent="0.25">
      <c r="A15" s="254" t="s">
        <v>458</v>
      </c>
      <c r="B15" s="249">
        <v>6952018877</v>
      </c>
      <c r="C15" s="254" t="s">
        <v>476</v>
      </c>
      <c r="D15" s="255">
        <v>40602</v>
      </c>
      <c r="E15" s="259">
        <v>1925388.44</v>
      </c>
      <c r="F15" s="242" t="s">
        <v>475</v>
      </c>
      <c r="G15" s="242"/>
    </row>
    <row r="16" spans="1:7" s="253" customFormat="1" ht="42" x14ac:dyDescent="0.25">
      <c r="A16" s="254" t="s">
        <v>458</v>
      </c>
      <c r="B16" s="249">
        <v>6952018877</v>
      </c>
      <c r="C16" s="254" t="s">
        <v>477</v>
      </c>
      <c r="D16" s="255">
        <v>40633</v>
      </c>
      <c r="E16" s="259">
        <v>1925388.44</v>
      </c>
      <c r="F16" s="242" t="s">
        <v>475</v>
      </c>
      <c r="G16" s="242"/>
    </row>
    <row r="17" spans="1:7" s="253" customFormat="1" ht="42" x14ac:dyDescent="0.25">
      <c r="A17" s="254" t="s">
        <v>458</v>
      </c>
      <c r="B17" s="249">
        <v>6952018877</v>
      </c>
      <c r="C17" s="254" t="s">
        <v>478</v>
      </c>
      <c r="D17" s="255">
        <v>40663</v>
      </c>
      <c r="E17" s="259">
        <v>1925388.44</v>
      </c>
      <c r="F17" s="242" t="s">
        <v>475</v>
      </c>
      <c r="G17" s="242"/>
    </row>
    <row r="18" spans="1:7" s="253" customFormat="1" ht="42" x14ac:dyDescent="0.25">
      <c r="A18" s="254" t="s">
        <v>458</v>
      </c>
      <c r="B18" s="249">
        <v>6952018877</v>
      </c>
      <c r="C18" s="254" t="s">
        <v>479</v>
      </c>
      <c r="D18" s="255">
        <v>40694</v>
      </c>
      <c r="E18" s="259">
        <v>1925388.44</v>
      </c>
      <c r="F18" s="242" t="s">
        <v>475</v>
      </c>
      <c r="G18" s="242"/>
    </row>
    <row r="19" spans="1:7" s="253" customFormat="1" ht="42" x14ac:dyDescent="0.25">
      <c r="A19" s="254" t="s">
        <v>458</v>
      </c>
      <c r="B19" s="249">
        <v>6952018877</v>
      </c>
      <c r="C19" s="254" t="s">
        <v>480</v>
      </c>
      <c r="D19" s="255">
        <v>40724</v>
      </c>
      <c r="E19" s="259">
        <v>1925388.44</v>
      </c>
      <c r="F19" s="242" t="s">
        <v>475</v>
      </c>
      <c r="G19" s="242"/>
    </row>
    <row r="20" spans="1:7" s="253" customFormat="1" ht="42" x14ac:dyDescent="0.25">
      <c r="A20" s="254" t="s">
        <v>458</v>
      </c>
      <c r="B20" s="249">
        <v>6952018877</v>
      </c>
      <c r="C20" s="256" t="s">
        <v>481</v>
      </c>
      <c r="D20" s="257">
        <v>40755</v>
      </c>
      <c r="E20" s="262">
        <v>1925388.44</v>
      </c>
      <c r="F20" s="258" t="s">
        <v>475</v>
      </c>
      <c r="G20" s="258"/>
    </row>
    <row r="21" spans="1:7" s="253" customFormat="1" ht="42.75" thickBot="1" x14ac:dyDescent="0.3">
      <c r="A21" s="256" t="s">
        <v>458</v>
      </c>
      <c r="B21" s="326">
        <v>6952018877</v>
      </c>
      <c r="C21" s="280" t="s">
        <v>482</v>
      </c>
      <c r="D21" s="282">
        <v>40786</v>
      </c>
      <c r="E21" s="289">
        <v>483749.52</v>
      </c>
      <c r="F21" s="283" t="s">
        <v>483</v>
      </c>
      <c r="G21" s="283" t="s">
        <v>461</v>
      </c>
    </row>
    <row r="22" spans="1:7" ht="16.5" thickBot="1" x14ac:dyDescent="0.3">
      <c r="A22" s="325" t="s">
        <v>21</v>
      </c>
      <c r="B22" s="267"/>
      <c r="C22" s="277"/>
      <c r="D22" s="278"/>
      <c r="E22" s="279">
        <f>SUM(E2:E21)</f>
        <v>22400876.949999999</v>
      </c>
      <c r="F22" s="279"/>
      <c r="G22" s="27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P9" sqref="P9"/>
    </sheetView>
  </sheetViews>
  <sheetFormatPr defaultRowHeight="15" x14ac:dyDescent="0.25"/>
  <cols>
    <col min="1" max="1" width="25.5703125" customWidth="1"/>
    <col min="3" max="4" width="10" customWidth="1"/>
    <col min="5" max="5" width="17.85546875" customWidth="1"/>
    <col min="6" max="6" width="12.85546875" customWidth="1"/>
  </cols>
  <sheetData>
    <row r="1" spans="1:6" s="327" customFormat="1" ht="21.75" x14ac:dyDescent="0.25">
      <c r="A1" s="240" t="s">
        <v>351</v>
      </c>
      <c r="B1" s="241" t="s">
        <v>1</v>
      </c>
      <c r="C1" s="241" t="s">
        <v>2</v>
      </c>
      <c r="D1" s="241" t="s">
        <v>352</v>
      </c>
      <c r="E1" s="241" t="s">
        <v>389</v>
      </c>
      <c r="F1" s="241" t="s">
        <v>4</v>
      </c>
    </row>
    <row r="2" spans="1:6" s="253" customFormat="1" ht="42.75" x14ac:dyDescent="0.25">
      <c r="A2" s="328" t="s">
        <v>484</v>
      </c>
      <c r="B2" s="328">
        <v>6950077210</v>
      </c>
      <c r="C2" s="328" t="s">
        <v>485</v>
      </c>
      <c r="D2" s="329">
        <v>40209</v>
      </c>
      <c r="E2" s="330">
        <v>344514.16</v>
      </c>
      <c r="F2" s="330" t="s">
        <v>486</v>
      </c>
    </row>
    <row r="3" spans="1:6" s="253" customFormat="1" ht="42.75" x14ac:dyDescent="0.25">
      <c r="A3" s="328" t="s">
        <v>484</v>
      </c>
      <c r="B3" s="328">
        <v>6950077210</v>
      </c>
      <c r="C3" s="328" t="s">
        <v>487</v>
      </c>
      <c r="D3" s="329">
        <v>40512</v>
      </c>
      <c r="E3" s="330">
        <v>2000</v>
      </c>
      <c r="F3" s="330" t="s">
        <v>486</v>
      </c>
    </row>
    <row r="4" spans="1:6" s="253" customFormat="1" ht="42.75" x14ac:dyDescent="0.25">
      <c r="A4" s="328" t="s">
        <v>484</v>
      </c>
      <c r="B4" s="328">
        <v>6950077210</v>
      </c>
      <c r="C4" s="328" t="s">
        <v>488</v>
      </c>
      <c r="D4" s="329">
        <v>40633</v>
      </c>
      <c r="E4" s="330">
        <v>6849963.5099999998</v>
      </c>
      <c r="F4" s="330" t="s">
        <v>489</v>
      </c>
    </row>
    <row r="5" spans="1:6" s="253" customFormat="1" ht="42.75" x14ac:dyDescent="0.25">
      <c r="A5" s="328" t="s">
        <v>484</v>
      </c>
      <c r="B5" s="328">
        <v>6950077210</v>
      </c>
      <c r="C5" s="328" t="s">
        <v>490</v>
      </c>
      <c r="D5" s="329">
        <v>40663</v>
      </c>
      <c r="E5" s="330">
        <v>11776899.220000001</v>
      </c>
      <c r="F5" s="330" t="s">
        <v>489</v>
      </c>
    </row>
    <row r="6" spans="1:6" ht="15.75" x14ac:dyDescent="0.25">
      <c r="A6" s="331" t="s">
        <v>21</v>
      </c>
      <c r="B6" s="332"/>
      <c r="C6" s="331"/>
      <c r="D6" s="333"/>
      <c r="E6" s="297">
        <f>E2+E3+E4+E5-0.03</f>
        <v>18973376.859999999</v>
      </c>
      <c r="F6" s="29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8" sqref="F8"/>
    </sheetView>
  </sheetViews>
  <sheetFormatPr defaultColWidth="9.140625" defaultRowHeight="10.5" x14ac:dyDescent="0.2"/>
  <cols>
    <col min="1" max="1" width="20.140625" style="178" customWidth="1"/>
    <col min="2" max="2" width="17.7109375" style="178" customWidth="1"/>
    <col min="3" max="3" width="25.7109375" style="178" customWidth="1"/>
    <col min="4" max="4" width="11.28515625" style="178" customWidth="1"/>
    <col min="5" max="5" width="17.42578125" style="178" customWidth="1"/>
    <col min="6" max="6" width="14.7109375" style="178" bestFit="1" customWidth="1"/>
    <col min="7" max="16384" width="9.140625" style="178"/>
  </cols>
  <sheetData>
    <row r="1" spans="1:6" s="337" customFormat="1" ht="29.25" x14ac:dyDescent="0.25">
      <c r="A1" s="334" t="s">
        <v>0</v>
      </c>
      <c r="B1" s="334" t="s">
        <v>1</v>
      </c>
      <c r="C1" s="334" t="s">
        <v>491</v>
      </c>
      <c r="D1" s="334" t="s">
        <v>492</v>
      </c>
      <c r="E1" s="335" t="s">
        <v>493</v>
      </c>
      <c r="F1" s="336" t="s">
        <v>494</v>
      </c>
    </row>
    <row r="2" spans="1:6" s="343" customFormat="1" ht="68.25" x14ac:dyDescent="0.25">
      <c r="A2" s="338" t="s">
        <v>495</v>
      </c>
      <c r="B2" s="339">
        <v>3250056153</v>
      </c>
      <c r="C2" s="338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2" s="340" t="s">
        <v>496</v>
      </c>
      <c r="E2" s="341">
        <v>41354</v>
      </c>
      <c r="F2" s="342">
        <v>1927031.4400000002</v>
      </c>
    </row>
    <row r="3" spans="1:6" s="343" customFormat="1" ht="68.25" x14ac:dyDescent="0.25">
      <c r="A3" s="338" t="s">
        <v>495</v>
      </c>
      <c r="B3" s="339">
        <v>3250056153</v>
      </c>
      <c r="C3" s="338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3" s="340" t="s">
        <v>497</v>
      </c>
      <c r="E3" s="341">
        <v>41388</v>
      </c>
      <c r="F3" s="342">
        <v>21269.05</v>
      </c>
    </row>
    <row r="4" spans="1:6" s="343" customFormat="1" ht="68.25" x14ac:dyDescent="0.25">
      <c r="A4" s="338" t="s">
        <v>495</v>
      </c>
      <c r="B4" s="339">
        <v>3250056153</v>
      </c>
      <c r="C4" s="338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4" s="340" t="s">
        <v>498</v>
      </c>
      <c r="E4" s="341">
        <v>41388</v>
      </c>
      <c r="F4" s="342">
        <v>520000.77</v>
      </c>
    </row>
    <row r="5" spans="1:6" s="343" customFormat="1" ht="68.25" x14ac:dyDescent="0.25">
      <c r="A5" s="338" t="s">
        <v>495</v>
      </c>
      <c r="B5" s="339">
        <v>3250056153</v>
      </c>
      <c r="C5" s="338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5" s="340" t="s">
        <v>499</v>
      </c>
      <c r="E5" s="341">
        <v>41229</v>
      </c>
      <c r="F5" s="342">
        <v>218687.12</v>
      </c>
    </row>
    <row r="6" spans="1:6" s="343" customFormat="1" x14ac:dyDescent="0.25">
      <c r="A6" s="338" t="s">
        <v>21</v>
      </c>
      <c r="B6" s="339"/>
      <c r="C6" s="338"/>
      <c r="D6" s="339"/>
      <c r="E6" s="344"/>
      <c r="F6" s="342">
        <f>SUM(F2:F5)</f>
        <v>2686988.3800000004</v>
      </c>
    </row>
    <row r="7" spans="1:6" s="5" customFormat="1" x14ac:dyDescent="0.2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7" sqref="J27"/>
    </sheetView>
  </sheetViews>
  <sheetFormatPr defaultColWidth="9.140625" defaultRowHeight="10.5" x14ac:dyDescent="0.2"/>
  <cols>
    <col min="1" max="1" width="24.5703125" style="5" customWidth="1"/>
    <col min="2" max="2" width="11.7109375" style="5" customWidth="1"/>
    <col min="3" max="3" width="29" style="5" customWidth="1"/>
    <col min="4" max="4" width="21.5703125" style="5" customWidth="1"/>
    <col min="5" max="5" width="9.28515625" style="5" bestFit="1" customWidth="1"/>
    <col min="6" max="6" width="10.140625" style="5" bestFit="1" customWidth="1"/>
    <col min="7" max="7" width="15.28515625" style="5" customWidth="1"/>
    <col min="8" max="16384" width="9.140625" style="5"/>
  </cols>
  <sheetData>
    <row r="1" spans="1:7" ht="30" thickBot="1" x14ac:dyDescent="0.25">
      <c r="A1" s="345" t="s">
        <v>0</v>
      </c>
      <c r="B1" s="346" t="s">
        <v>1</v>
      </c>
      <c r="C1" s="346" t="s">
        <v>491</v>
      </c>
      <c r="D1" s="347" t="s">
        <v>492</v>
      </c>
      <c r="E1" s="348" t="s">
        <v>500</v>
      </c>
      <c r="F1" s="349" t="s">
        <v>493</v>
      </c>
      <c r="G1" s="348" t="s">
        <v>494</v>
      </c>
    </row>
    <row r="2" spans="1:7" s="343" customFormat="1" ht="48.75" x14ac:dyDescent="0.25">
      <c r="A2" s="350" t="s">
        <v>501</v>
      </c>
      <c r="B2" s="351">
        <v>541031172</v>
      </c>
      <c r="C2" s="352" t="s">
        <v>312</v>
      </c>
      <c r="D2" s="353" t="s">
        <v>502</v>
      </c>
      <c r="E2" s="354" t="s">
        <v>503</v>
      </c>
      <c r="F2" s="355" t="s">
        <v>503</v>
      </c>
      <c r="G2" s="356">
        <v>1993664.4</v>
      </c>
    </row>
    <row r="3" spans="1:7" s="343" customFormat="1" ht="48.75" x14ac:dyDescent="0.25">
      <c r="A3" s="350" t="s">
        <v>501</v>
      </c>
      <c r="B3" s="351">
        <v>541031172</v>
      </c>
      <c r="C3" s="338" t="s">
        <v>312</v>
      </c>
      <c r="D3" s="339" t="s">
        <v>504</v>
      </c>
      <c r="E3" s="357" t="s">
        <v>505</v>
      </c>
      <c r="F3" s="341" t="s">
        <v>506</v>
      </c>
      <c r="G3" s="342">
        <v>4385256.95</v>
      </c>
    </row>
    <row r="4" spans="1:7" s="343" customFormat="1" ht="48.75" x14ac:dyDescent="0.25">
      <c r="A4" s="350" t="s">
        <v>501</v>
      </c>
      <c r="B4" s="351">
        <v>541031172</v>
      </c>
      <c r="C4" s="338" t="s">
        <v>312</v>
      </c>
      <c r="D4" s="339" t="s">
        <v>507</v>
      </c>
      <c r="E4" s="357" t="s">
        <v>508</v>
      </c>
      <c r="F4" s="341" t="s">
        <v>508</v>
      </c>
      <c r="G4" s="342">
        <v>5751640.7000000002</v>
      </c>
    </row>
    <row r="5" spans="1:7" s="343" customFormat="1" ht="48.75" x14ac:dyDescent="0.25">
      <c r="A5" s="350" t="s">
        <v>501</v>
      </c>
      <c r="B5" s="351">
        <v>541031172</v>
      </c>
      <c r="C5" s="338" t="s">
        <v>312</v>
      </c>
      <c r="D5" s="339" t="s">
        <v>504</v>
      </c>
      <c r="E5" s="357" t="s">
        <v>509</v>
      </c>
      <c r="F5" s="341" t="s">
        <v>509</v>
      </c>
      <c r="G5" s="358">
        <v>8184444</v>
      </c>
    </row>
    <row r="6" spans="1:7" s="343" customFormat="1" ht="48.75" x14ac:dyDescent="0.25">
      <c r="A6" s="350" t="s">
        <v>501</v>
      </c>
      <c r="B6" s="351">
        <v>541031172</v>
      </c>
      <c r="C6" s="338" t="s">
        <v>312</v>
      </c>
      <c r="D6" s="339" t="s">
        <v>504</v>
      </c>
      <c r="E6" s="357" t="s">
        <v>510</v>
      </c>
      <c r="F6" s="341" t="s">
        <v>510</v>
      </c>
      <c r="G6" s="358">
        <v>3171700.9</v>
      </c>
    </row>
    <row r="7" spans="1:7" s="343" customFormat="1" ht="48.75" x14ac:dyDescent="0.25">
      <c r="A7" s="350" t="s">
        <v>501</v>
      </c>
      <c r="B7" s="351">
        <v>541031172</v>
      </c>
      <c r="C7" s="338" t="s">
        <v>511</v>
      </c>
      <c r="D7" s="339" t="s">
        <v>512</v>
      </c>
      <c r="E7" s="357" t="s">
        <v>513</v>
      </c>
      <c r="F7" s="341" t="s">
        <v>513</v>
      </c>
      <c r="G7" s="342">
        <v>2661940.63</v>
      </c>
    </row>
    <row r="8" spans="1:7" s="343" customFormat="1" ht="48.75" x14ac:dyDescent="0.25">
      <c r="A8" s="350" t="s">
        <v>501</v>
      </c>
      <c r="B8" s="351">
        <v>541031172</v>
      </c>
      <c r="C8" s="338" t="s">
        <v>511</v>
      </c>
      <c r="D8" s="339" t="s">
        <v>514</v>
      </c>
      <c r="E8" s="357" t="s">
        <v>515</v>
      </c>
      <c r="F8" s="341" t="s">
        <v>515</v>
      </c>
      <c r="G8" s="342">
        <v>558776.94999999995</v>
      </c>
    </row>
    <row r="9" spans="1:7" s="343" customFormat="1" ht="48.75" x14ac:dyDescent="0.25">
      <c r="A9" s="350" t="s">
        <v>501</v>
      </c>
      <c r="B9" s="351">
        <v>541031172</v>
      </c>
      <c r="C9" s="338" t="s">
        <v>511</v>
      </c>
      <c r="D9" s="340" t="s">
        <v>514</v>
      </c>
      <c r="E9" s="357" t="s">
        <v>516</v>
      </c>
      <c r="F9" s="341" t="s">
        <v>516</v>
      </c>
      <c r="G9" s="342"/>
    </row>
    <row r="10" spans="1:7" s="343" customFormat="1" ht="48.75" x14ac:dyDescent="0.25">
      <c r="A10" s="350" t="s">
        <v>501</v>
      </c>
      <c r="B10" s="351">
        <v>541031172</v>
      </c>
      <c r="C10" s="338" t="s">
        <v>511</v>
      </c>
      <c r="D10" s="339" t="s">
        <v>517</v>
      </c>
      <c r="E10" s="359" t="s">
        <v>518</v>
      </c>
      <c r="F10" s="341" t="s">
        <v>518</v>
      </c>
      <c r="G10" s="342">
        <v>1425215.45</v>
      </c>
    </row>
    <row r="11" spans="1:7" s="343" customFormat="1" ht="48.75" x14ac:dyDescent="0.25">
      <c r="A11" s="350" t="s">
        <v>501</v>
      </c>
      <c r="B11" s="351">
        <v>541031172</v>
      </c>
      <c r="C11" s="338" t="s">
        <v>511</v>
      </c>
      <c r="D11" s="339" t="s">
        <v>517</v>
      </c>
      <c r="E11" s="359" t="s">
        <v>519</v>
      </c>
      <c r="F11" s="341" t="s">
        <v>519</v>
      </c>
      <c r="G11" s="342">
        <v>3480067.54</v>
      </c>
    </row>
    <row r="12" spans="1:7" s="343" customFormat="1" ht="48.75" x14ac:dyDescent="0.25">
      <c r="A12" s="350" t="s">
        <v>501</v>
      </c>
      <c r="B12" s="351">
        <v>541031172</v>
      </c>
      <c r="C12" s="338" t="s">
        <v>511</v>
      </c>
      <c r="D12" s="339" t="s">
        <v>502</v>
      </c>
      <c r="E12" s="359" t="s">
        <v>520</v>
      </c>
      <c r="F12" s="341" t="s">
        <v>520</v>
      </c>
      <c r="G12" s="342">
        <v>4222922.25</v>
      </c>
    </row>
    <row r="13" spans="1:7" s="343" customFormat="1" ht="48.75" x14ac:dyDescent="0.25">
      <c r="A13" s="350" t="s">
        <v>501</v>
      </c>
      <c r="B13" s="351">
        <v>541031172</v>
      </c>
      <c r="C13" s="338" t="s">
        <v>511</v>
      </c>
      <c r="D13" s="340" t="s">
        <v>521</v>
      </c>
      <c r="E13" s="357" t="s">
        <v>522</v>
      </c>
      <c r="F13" s="341" t="s">
        <v>522</v>
      </c>
      <c r="G13" s="342">
        <v>3559396</v>
      </c>
    </row>
    <row r="14" spans="1:7" s="343" customFormat="1" ht="48.75" x14ac:dyDescent="0.25">
      <c r="A14" s="350" t="s">
        <v>501</v>
      </c>
      <c r="B14" s="351">
        <v>541031172</v>
      </c>
      <c r="C14" s="338" t="s">
        <v>511</v>
      </c>
      <c r="D14" s="340" t="s">
        <v>523</v>
      </c>
      <c r="E14" s="357" t="s">
        <v>524</v>
      </c>
      <c r="F14" s="341" t="s">
        <v>524</v>
      </c>
      <c r="G14" s="342">
        <v>3398125.85</v>
      </c>
    </row>
    <row r="15" spans="1:7" s="343" customFormat="1" ht="48.75" x14ac:dyDescent="0.25">
      <c r="A15" s="350" t="s">
        <v>501</v>
      </c>
      <c r="B15" s="351">
        <v>541031172</v>
      </c>
      <c r="C15" s="338" t="s">
        <v>511</v>
      </c>
      <c r="D15" s="339" t="s">
        <v>525</v>
      </c>
      <c r="E15" s="357" t="s">
        <v>526</v>
      </c>
      <c r="F15" s="341" t="s">
        <v>526</v>
      </c>
      <c r="G15" s="342">
        <v>1302541.19</v>
      </c>
    </row>
    <row r="16" spans="1:7" s="360" customFormat="1" ht="48.75" x14ac:dyDescent="0.25">
      <c r="A16" s="350" t="s">
        <v>501</v>
      </c>
      <c r="B16" s="351">
        <v>541031172</v>
      </c>
      <c r="C16" s="338" t="s">
        <v>511</v>
      </c>
      <c r="D16" s="339" t="s">
        <v>525</v>
      </c>
      <c r="E16" s="357" t="s">
        <v>527</v>
      </c>
      <c r="F16" s="341" t="s">
        <v>527</v>
      </c>
      <c r="G16" s="342">
        <v>3253215.21</v>
      </c>
    </row>
    <row r="17" spans="1:7" s="361" customFormat="1" ht="48.75" x14ac:dyDescent="0.25">
      <c r="A17" s="350" t="s">
        <v>501</v>
      </c>
      <c r="B17" s="351">
        <v>541031172</v>
      </c>
      <c r="C17" s="338" t="s">
        <v>511</v>
      </c>
      <c r="D17" s="340" t="s">
        <v>502</v>
      </c>
      <c r="E17" s="357" t="s">
        <v>528</v>
      </c>
      <c r="F17" s="341" t="s">
        <v>528</v>
      </c>
      <c r="G17" s="342"/>
    </row>
    <row r="18" spans="1:7" s="361" customFormat="1" ht="48.75" x14ac:dyDescent="0.25">
      <c r="A18" s="350" t="s">
        <v>501</v>
      </c>
      <c r="B18" s="351">
        <v>541031172</v>
      </c>
      <c r="C18" s="339" t="s">
        <v>529</v>
      </c>
      <c r="D18" s="340" t="s">
        <v>530</v>
      </c>
      <c r="E18" s="357">
        <v>0</v>
      </c>
      <c r="F18" s="341">
        <v>0</v>
      </c>
      <c r="G18" s="342">
        <v>8459.81</v>
      </c>
    </row>
    <row r="19" spans="1:7" s="361" customFormat="1" ht="48.75" x14ac:dyDescent="0.25">
      <c r="A19" s="350" t="s">
        <v>501</v>
      </c>
      <c r="B19" s="351">
        <v>541031172</v>
      </c>
      <c r="C19" s="362" t="s">
        <v>317</v>
      </c>
      <c r="D19" s="363" t="s">
        <v>531</v>
      </c>
      <c r="E19" s="363" t="s">
        <v>532</v>
      </c>
      <c r="F19" s="341" t="s">
        <v>532</v>
      </c>
      <c r="G19" s="364">
        <v>809592.3</v>
      </c>
    </row>
    <row r="20" spans="1:7" s="361" customFormat="1" ht="48.75" x14ac:dyDescent="0.25">
      <c r="A20" s="350" t="s">
        <v>501</v>
      </c>
      <c r="B20" s="351">
        <v>541031172</v>
      </c>
      <c r="C20" s="362" t="s">
        <v>317</v>
      </c>
      <c r="D20" s="363" t="s">
        <v>533</v>
      </c>
      <c r="E20" s="363" t="s">
        <v>534</v>
      </c>
      <c r="F20" s="341" t="s">
        <v>534</v>
      </c>
      <c r="G20" s="364">
        <v>1045324.49</v>
      </c>
    </row>
    <row r="21" spans="1:7" s="361" customFormat="1" ht="48.75" x14ac:dyDescent="0.25">
      <c r="A21" s="350" t="s">
        <v>501</v>
      </c>
      <c r="B21" s="351">
        <v>541031172</v>
      </c>
      <c r="C21" s="362" t="s">
        <v>317</v>
      </c>
      <c r="D21" s="363" t="s">
        <v>535</v>
      </c>
      <c r="E21" s="363" t="s">
        <v>536</v>
      </c>
      <c r="F21" s="341" t="s">
        <v>536</v>
      </c>
      <c r="G21" s="364">
        <v>540838.18000000005</v>
      </c>
    </row>
    <row r="22" spans="1:7" s="361" customFormat="1" ht="48.75" x14ac:dyDescent="0.25">
      <c r="A22" s="350" t="s">
        <v>501</v>
      </c>
      <c r="B22" s="351">
        <v>541031172</v>
      </c>
      <c r="C22" s="362" t="s">
        <v>317</v>
      </c>
      <c r="D22" s="363" t="s">
        <v>535</v>
      </c>
      <c r="E22" s="363" t="s">
        <v>537</v>
      </c>
      <c r="F22" s="341" t="s">
        <v>537</v>
      </c>
      <c r="G22" s="364">
        <v>1736907.89</v>
      </c>
    </row>
    <row r="23" spans="1:7" s="361" customFormat="1" ht="48.75" x14ac:dyDescent="0.25">
      <c r="A23" s="350" t="s">
        <v>501</v>
      </c>
      <c r="B23" s="351">
        <v>541031172</v>
      </c>
      <c r="C23" s="362" t="s">
        <v>317</v>
      </c>
      <c r="D23" s="363" t="s">
        <v>538</v>
      </c>
      <c r="E23" s="363" t="s">
        <v>539</v>
      </c>
      <c r="F23" s="341" t="s">
        <v>539</v>
      </c>
      <c r="G23" s="364">
        <v>3373684.92</v>
      </c>
    </row>
    <row r="24" spans="1:7" s="361" customFormat="1" ht="48.75" x14ac:dyDescent="0.25">
      <c r="A24" s="350" t="s">
        <v>501</v>
      </c>
      <c r="B24" s="351">
        <v>541031172</v>
      </c>
      <c r="C24" s="362" t="s">
        <v>540</v>
      </c>
      <c r="D24" s="363" t="s">
        <v>541</v>
      </c>
      <c r="E24" s="363" t="s">
        <v>542</v>
      </c>
      <c r="F24" s="341" t="s">
        <v>542</v>
      </c>
      <c r="G24" s="364">
        <v>251049.26</v>
      </c>
    </row>
    <row r="25" spans="1:7" s="361" customFormat="1" ht="48.75" x14ac:dyDescent="0.25">
      <c r="A25" s="350" t="s">
        <v>501</v>
      </c>
      <c r="B25" s="351">
        <v>541031172</v>
      </c>
      <c r="C25" s="362" t="s">
        <v>543</v>
      </c>
      <c r="D25" s="363" t="s">
        <v>544</v>
      </c>
      <c r="E25" s="363" t="s">
        <v>545</v>
      </c>
      <c r="F25" s="341" t="s">
        <v>545</v>
      </c>
      <c r="G25" s="364">
        <v>221038.84</v>
      </c>
    </row>
    <row r="26" spans="1:7" s="361" customFormat="1" ht="48.75" x14ac:dyDescent="0.25">
      <c r="A26" s="350" t="s">
        <v>501</v>
      </c>
      <c r="B26" s="351">
        <v>541031172</v>
      </c>
      <c r="C26" s="362" t="s">
        <v>546</v>
      </c>
      <c r="D26" s="363" t="s">
        <v>541</v>
      </c>
      <c r="E26" s="363" t="s">
        <v>547</v>
      </c>
      <c r="F26" s="341" t="s">
        <v>547</v>
      </c>
      <c r="G26" s="364">
        <v>261493.11</v>
      </c>
    </row>
    <row r="27" spans="1:7" s="361" customFormat="1" ht="48.75" x14ac:dyDescent="0.25">
      <c r="A27" s="350" t="s">
        <v>501</v>
      </c>
      <c r="B27" s="351">
        <v>541031172</v>
      </c>
      <c r="C27" s="338" t="s">
        <v>511</v>
      </c>
      <c r="D27" s="334" t="s">
        <v>548</v>
      </c>
      <c r="E27" s="363"/>
      <c r="F27" s="341"/>
      <c r="G27" s="364">
        <v>-220171.51</v>
      </c>
    </row>
    <row r="28" spans="1:7" s="361" customFormat="1" ht="48.75" x14ac:dyDescent="0.25">
      <c r="A28" s="350" t="s">
        <v>814</v>
      </c>
      <c r="B28" s="351">
        <v>541031172</v>
      </c>
      <c r="C28" s="338" t="s">
        <v>105</v>
      </c>
      <c r="D28" s="334"/>
      <c r="E28" s="363"/>
      <c r="F28" s="341"/>
      <c r="G28" s="364">
        <v>45778.78</v>
      </c>
    </row>
    <row r="29" spans="1:7" s="361" customFormat="1" ht="9.75" x14ac:dyDescent="0.25">
      <c r="A29" s="338" t="s">
        <v>21</v>
      </c>
      <c r="B29" s="339"/>
      <c r="C29" s="338"/>
      <c r="D29" s="339"/>
      <c r="E29" s="342"/>
      <c r="F29" s="344"/>
      <c r="G29" s="342">
        <f>SUM(G2:G28)</f>
        <v>55422904.090000004</v>
      </c>
    </row>
    <row r="30" spans="1:7" s="106" customFormat="1" x14ac:dyDescent="0.2"/>
    <row r="31" spans="1:7" s="106" customFormat="1" x14ac:dyDescent="0.2"/>
    <row r="32" spans="1:7" x14ac:dyDescent="0.2">
      <c r="G32" s="1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17" sqref="C17"/>
    </sheetView>
  </sheetViews>
  <sheetFormatPr defaultColWidth="22.28515625" defaultRowHeight="10.5" x14ac:dyDescent="0.2"/>
  <cols>
    <col min="1" max="1" width="22.28515625" style="178"/>
    <col min="2" max="2" width="16.28515625" style="178" customWidth="1"/>
    <col min="3" max="3" width="25.28515625" style="178" customWidth="1"/>
    <col min="4" max="4" width="21" style="178" customWidth="1"/>
    <col min="5" max="16384" width="22.28515625" style="178"/>
  </cols>
  <sheetData>
    <row r="1" spans="1:7" s="365" customFormat="1" ht="20.25" thickBot="1" x14ac:dyDescent="0.3">
      <c r="A1" s="345" t="s">
        <v>0</v>
      </c>
      <c r="B1" s="346" t="s">
        <v>1</v>
      </c>
      <c r="C1" s="346" t="s">
        <v>491</v>
      </c>
      <c r="D1" s="347" t="s">
        <v>492</v>
      </c>
      <c r="E1" s="348" t="s">
        <v>500</v>
      </c>
      <c r="F1" s="349" t="s">
        <v>493</v>
      </c>
      <c r="G1" s="348" t="s">
        <v>494</v>
      </c>
    </row>
    <row r="2" spans="1:7" s="368" customFormat="1" ht="68.25" x14ac:dyDescent="0.25">
      <c r="A2" s="350" t="s">
        <v>549</v>
      </c>
      <c r="B2" s="351">
        <v>3702065117</v>
      </c>
      <c r="C2" s="353" t="s">
        <v>317</v>
      </c>
      <c r="D2" s="366" t="s">
        <v>550</v>
      </c>
      <c r="E2" s="353"/>
      <c r="F2" s="353"/>
      <c r="G2" s="367">
        <v>639999.72</v>
      </c>
    </row>
    <row r="3" spans="1:7" s="368" customFormat="1" ht="68.25" x14ac:dyDescent="0.25">
      <c r="A3" s="350" t="s">
        <v>549</v>
      </c>
      <c r="B3" s="351">
        <v>3702065117</v>
      </c>
      <c r="C3" s="338" t="s">
        <v>317</v>
      </c>
      <c r="D3" s="369" t="s">
        <v>551</v>
      </c>
      <c r="E3" s="370"/>
      <c r="F3" s="371"/>
      <c r="G3" s="372">
        <v>1861.6100000000001</v>
      </c>
    </row>
    <row r="4" spans="1:7" s="368" customFormat="1" ht="68.25" x14ac:dyDescent="0.25">
      <c r="A4" s="350" t="s">
        <v>549</v>
      </c>
      <c r="B4" s="351">
        <v>3702065117</v>
      </c>
      <c r="C4" s="338" t="s">
        <v>317</v>
      </c>
      <c r="D4" s="369" t="s">
        <v>552</v>
      </c>
      <c r="E4" s="370"/>
      <c r="F4" s="371"/>
      <c r="G4" s="372">
        <v>376125.75</v>
      </c>
    </row>
    <row r="5" spans="1:7" s="368" customFormat="1" ht="39.75" thickBot="1" x14ac:dyDescent="0.3">
      <c r="A5" s="350" t="s">
        <v>549</v>
      </c>
      <c r="B5" s="351">
        <v>3702065117</v>
      </c>
      <c r="C5" s="373"/>
      <c r="D5" s="374" t="s">
        <v>553</v>
      </c>
      <c r="E5" s="375" t="s">
        <v>554</v>
      </c>
      <c r="F5" s="376" t="s">
        <v>554</v>
      </c>
      <c r="G5" s="377">
        <f>3594975.73-1039159.25</f>
        <v>2555816.48</v>
      </c>
    </row>
    <row r="6" spans="1:7" s="368" customFormat="1" ht="11.25" thickBot="1" x14ac:dyDescent="0.3">
      <c r="A6" s="378" t="s">
        <v>21</v>
      </c>
      <c r="B6" s="379"/>
      <c r="C6" s="380"/>
      <c r="D6" s="381"/>
      <c r="E6" s="382"/>
      <c r="F6" s="383"/>
      <c r="G6" s="384">
        <f>SUM(G2:G5)</f>
        <v>3573803.56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13" workbookViewId="0">
      <selection activeCell="I4" sqref="I4"/>
    </sheetView>
  </sheetViews>
  <sheetFormatPr defaultColWidth="22.5703125" defaultRowHeight="10.5" x14ac:dyDescent="0.2"/>
  <cols>
    <col min="1" max="1" width="22.5703125" style="5"/>
    <col min="2" max="2" width="14.5703125" style="5" customWidth="1"/>
    <col min="3" max="3" width="26.42578125" style="5" customWidth="1"/>
    <col min="4" max="16384" width="22.5703125" style="5"/>
  </cols>
  <sheetData>
    <row r="1" spans="1:7" s="337" customFormat="1" thickBot="1" x14ac:dyDescent="0.3">
      <c r="A1" s="345" t="s">
        <v>0</v>
      </c>
      <c r="B1" s="346" t="s">
        <v>1</v>
      </c>
      <c r="C1" s="346" t="s">
        <v>491</v>
      </c>
      <c r="D1" s="347" t="s">
        <v>492</v>
      </c>
      <c r="E1" s="348" t="s">
        <v>500</v>
      </c>
      <c r="F1" s="349" t="s">
        <v>493</v>
      </c>
      <c r="G1" s="348" t="s">
        <v>494</v>
      </c>
    </row>
    <row r="2" spans="1:7" s="343" customFormat="1" ht="42" x14ac:dyDescent="0.25">
      <c r="A2" s="385" t="s">
        <v>555</v>
      </c>
      <c r="B2" s="386">
        <v>5105041148</v>
      </c>
      <c r="C2" s="387" t="s">
        <v>511</v>
      </c>
      <c r="D2" s="388" t="s">
        <v>556</v>
      </c>
      <c r="E2" s="354" t="s">
        <v>557</v>
      </c>
      <c r="F2" s="355" t="s">
        <v>557</v>
      </c>
      <c r="G2" s="389">
        <f>730726.76-514286.44</f>
        <v>216440.32000000001</v>
      </c>
    </row>
    <row r="3" spans="1:7" s="343" customFormat="1" ht="42" x14ac:dyDescent="0.25">
      <c r="A3" s="385" t="s">
        <v>555</v>
      </c>
      <c r="B3" s="386">
        <v>5105041148</v>
      </c>
      <c r="C3" s="390" t="s">
        <v>511</v>
      </c>
      <c r="D3" s="340" t="s">
        <v>556</v>
      </c>
      <c r="E3" s="357" t="s">
        <v>558</v>
      </c>
      <c r="F3" s="341" t="s">
        <v>558</v>
      </c>
      <c r="G3" s="391">
        <v>572805.74</v>
      </c>
    </row>
    <row r="4" spans="1:7" s="392" customFormat="1" ht="42" x14ac:dyDescent="0.25">
      <c r="A4" s="385" t="s">
        <v>555</v>
      </c>
      <c r="B4" s="386">
        <v>5105041148</v>
      </c>
      <c r="C4" s="390" t="s">
        <v>511</v>
      </c>
      <c r="D4" s="340" t="s">
        <v>559</v>
      </c>
      <c r="E4" s="357" t="s">
        <v>560</v>
      </c>
      <c r="F4" s="341" t="s">
        <v>560</v>
      </c>
      <c r="G4" s="357">
        <v>3215652.99</v>
      </c>
    </row>
    <row r="5" spans="1:7" s="343" customFormat="1" ht="42" x14ac:dyDescent="0.25">
      <c r="A5" s="385" t="s">
        <v>555</v>
      </c>
      <c r="B5" s="386">
        <v>5105041148</v>
      </c>
      <c r="C5" s="390" t="s">
        <v>511</v>
      </c>
      <c r="D5" s="340" t="s">
        <v>561</v>
      </c>
      <c r="E5" s="357" t="s">
        <v>562</v>
      </c>
      <c r="F5" s="341" t="s">
        <v>562</v>
      </c>
      <c r="G5" s="391">
        <v>680421.93</v>
      </c>
    </row>
    <row r="6" spans="1:7" s="343" customFormat="1" ht="63" x14ac:dyDescent="0.25">
      <c r="A6" s="385" t="s">
        <v>555</v>
      </c>
      <c r="B6" s="386">
        <v>5105041148</v>
      </c>
      <c r="C6" s="393" t="s">
        <v>317</v>
      </c>
      <c r="D6" s="393" t="s">
        <v>563</v>
      </c>
      <c r="E6" s="393"/>
      <c r="F6" s="393"/>
      <c r="G6" s="394">
        <v>575793.51</v>
      </c>
    </row>
    <row r="7" spans="1:7" s="343" customFormat="1" ht="63" x14ac:dyDescent="0.25">
      <c r="A7" s="385" t="s">
        <v>555</v>
      </c>
      <c r="B7" s="386">
        <v>5105041148</v>
      </c>
      <c r="C7" s="390" t="s">
        <v>317</v>
      </c>
      <c r="D7" s="340" t="s">
        <v>564</v>
      </c>
      <c r="E7" s="357"/>
      <c r="F7" s="341"/>
      <c r="G7" s="394">
        <v>35135.82</v>
      </c>
    </row>
    <row r="8" spans="1:7" s="343" customFormat="1" ht="63" x14ac:dyDescent="0.25">
      <c r="A8" s="385" t="s">
        <v>555</v>
      </c>
      <c r="B8" s="386">
        <v>5105041148</v>
      </c>
      <c r="C8" s="390" t="s">
        <v>317</v>
      </c>
      <c r="D8" s="340" t="s">
        <v>565</v>
      </c>
      <c r="E8" s="357"/>
      <c r="F8" s="341"/>
      <c r="G8" s="394">
        <v>3211959.42</v>
      </c>
    </row>
    <row r="9" spans="1:7" s="343" customFormat="1" ht="63" x14ac:dyDescent="0.25">
      <c r="A9" s="385" t="s">
        <v>555</v>
      </c>
      <c r="B9" s="386">
        <v>5105041148</v>
      </c>
      <c r="C9" s="390" t="s">
        <v>317</v>
      </c>
      <c r="D9" s="340" t="s">
        <v>566</v>
      </c>
      <c r="E9" s="357"/>
      <c r="F9" s="341"/>
      <c r="G9" s="394">
        <v>3232549.8900000006</v>
      </c>
    </row>
    <row r="10" spans="1:7" s="343" customFormat="1" ht="63" x14ac:dyDescent="0.25">
      <c r="A10" s="385" t="s">
        <v>555</v>
      </c>
      <c r="B10" s="386">
        <v>5105041148</v>
      </c>
      <c r="C10" s="390" t="s">
        <v>317</v>
      </c>
      <c r="D10" s="340" t="s">
        <v>567</v>
      </c>
      <c r="E10" s="357"/>
      <c r="F10" s="341"/>
      <c r="G10" s="394">
        <v>12309.07</v>
      </c>
    </row>
    <row r="11" spans="1:7" s="343" customFormat="1" ht="63" x14ac:dyDescent="0.25">
      <c r="A11" s="385" t="s">
        <v>555</v>
      </c>
      <c r="B11" s="386">
        <v>5105041148</v>
      </c>
      <c r="C11" s="390" t="s">
        <v>317</v>
      </c>
      <c r="D11" s="340" t="s">
        <v>568</v>
      </c>
      <c r="E11" s="357"/>
      <c r="F11" s="341"/>
      <c r="G11" s="394">
        <v>1585991.16</v>
      </c>
    </row>
    <row r="12" spans="1:7" s="343" customFormat="1" ht="63" x14ac:dyDescent="0.25">
      <c r="A12" s="385" t="s">
        <v>555</v>
      </c>
      <c r="B12" s="386">
        <v>5105041148</v>
      </c>
      <c r="C12" s="390" t="s">
        <v>317</v>
      </c>
      <c r="D12" s="340" t="s">
        <v>569</v>
      </c>
      <c r="E12" s="357"/>
      <c r="F12" s="341"/>
      <c r="G12" s="395">
        <v>4484.6400000000003</v>
      </c>
    </row>
    <row r="13" spans="1:7" s="343" customFormat="1" ht="63" x14ac:dyDescent="0.25">
      <c r="A13" s="385" t="s">
        <v>555</v>
      </c>
      <c r="B13" s="386">
        <v>5105041148</v>
      </c>
      <c r="C13" s="390" t="s">
        <v>317</v>
      </c>
      <c r="D13" s="340" t="s">
        <v>570</v>
      </c>
      <c r="E13" s="396" t="s">
        <v>571</v>
      </c>
      <c r="F13" s="341"/>
      <c r="G13" s="394">
        <v>513021.41</v>
      </c>
    </row>
    <row r="14" spans="1:7" s="343" customFormat="1" ht="63" x14ac:dyDescent="0.25">
      <c r="A14" s="385" t="s">
        <v>555</v>
      </c>
      <c r="B14" s="386">
        <v>5105041148</v>
      </c>
      <c r="C14" s="390" t="s">
        <v>317</v>
      </c>
      <c r="D14" s="340" t="s">
        <v>570</v>
      </c>
      <c r="E14" s="396" t="s">
        <v>572</v>
      </c>
      <c r="F14" s="341"/>
      <c r="G14" s="394">
        <v>1028054.36</v>
      </c>
    </row>
    <row r="15" spans="1:7" s="343" customFormat="1" ht="63" x14ac:dyDescent="0.25">
      <c r="A15" s="385" t="s">
        <v>555</v>
      </c>
      <c r="B15" s="386">
        <v>5105041148</v>
      </c>
      <c r="C15" s="390" t="s">
        <v>317</v>
      </c>
      <c r="D15" s="340" t="s">
        <v>570</v>
      </c>
      <c r="E15" s="396" t="s">
        <v>573</v>
      </c>
      <c r="F15" s="341"/>
      <c r="G15" s="394">
        <v>986668.4</v>
      </c>
    </row>
    <row r="16" spans="1:7" s="343" customFormat="1" ht="63.75" thickBot="1" x14ac:dyDescent="0.3">
      <c r="A16" s="385" t="s">
        <v>555</v>
      </c>
      <c r="B16" s="386">
        <v>5105041148</v>
      </c>
      <c r="C16" s="397" t="s">
        <v>317</v>
      </c>
      <c r="D16" s="374" t="s">
        <v>570</v>
      </c>
      <c r="E16" s="398" t="s">
        <v>574</v>
      </c>
      <c r="F16" s="376"/>
      <c r="G16" s="399">
        <f>1266566.4-913.58</f>
        <v>1265652.8199999998</v>
      </c>
    </row>
    <row r="17" spans="1:7" s="360" customFormat="1" ht="11.25" thickBot="1" x14ac:dyDescent="0.3">
      <c r="A17" s="400" t="s">
        <v>21</v>
      </c>
      <c r="B17" s="401"/>
      <c r="C17" s="402"/>
      <c r="D17" s="403"/>
      <c r="E17" s="404"/>
      <c r="F17" s="405"/>
      <c r="G17" s="404">
        <f>SUM(G2:G16)</f>
        <v>17136941.48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7" workbookViewId="0">
      <selection activeCell="D67" sqref="D67"/>
    </sheetView>
  </sheetViews>
  <sheetFormatPr defaultColWidth="9.140625" defaultRowHeight="10.5" x14ac:dyDescent="0.2"/>
  <cols>
    <col min="1" max="1" width="20.140625" style="178" customWidth="1"/>
    <col min="2" max="2" width="11.42578125" style="178" customWidth="1"/>
    <col min="3" max="3" width="20.28515625" style="178" customWidth="1"/>
    <col min="4" max="4" width="11.42578125" style="178" customWidth="1"/>
    <col min="5" max="6" width="9.140625" style="178"/>
    <col min="7" max="7" width="16" style="178" bestFit="1" customWidth="1"/>
    <col min="8" max="16384" width="9.140625" style="178"/>
  </cols>
  <sheetData>
    <row r="1" spans="1:7" s="365" customFormat="1" ht="48.75" customHeight="1" thickBot="1" x14ac:dyDescent="0.3">
      <c r="A1" s="406" t="s">
        <v>0</v>
      </c>
      <c r="B1" s="407" t="s">
        <v>1</v>
      </c>
      <c r="C1" s="407" t="s">
        <v>491</v>
      </c>
      <c r="D1" s="408" t="s">
        <v>492</v>
      </c>
      <c r="E1" s="409" t="s">
        <v>500</v>
      </c>
      <c r="F1" s="410" t="s">
        <v>493</v>
      </c>
      <c r="G1" s="409" t="s">
        <v>494</v>
      </c>
    </row>
    <row r="2" spans="1:7" s="343" customFormat="1" ht="52.5" x14ac:dyDescent="0.25">
      <c r="A2" s="350" t="s">
        <v>575</v>
      </c>
      <c r="B2" s="351">
        <v>5260099456</v>
      </c>
      <c r="C2" s="352" t="s">
        <v>511</v>
      </c>
      <c r="D2" s="411" t="s">
        <v>576</v>
      </c>
      <c r="E2" s="354" t="s">
        <v>577</v>
      </c>
      <c r="F2" s="355" t="s">
        <v>577</v>
      </c>
      <c r="G2" s="356">
        <v>1149276.1299999999</v>
      </c>
    </row>
    <row r="3" spans="1:7" s="343" customFormat="1" ht="52.5" x14ac:dyDescent="0.25">
      <c r="A3" s="350" t="s">
        <v>575</v>
      </c>
      <c r="B3" s="351">
        <v>5260099456</v>
      </c>
      <c r="C3" s="338" t="s">
        <v>511</v>
      </c>
      <c r="D3" s="393" t="s">
        <v>576</v>
      </c>
      <c r="E3" s="357" t="s">
        <v>578</v>
      </c>
      <c r="F3" s="341" t="s">
        <v>578</v>
      </c>
      <c r="G3" s="342">
        <v>172424.47</v>
      </c>
    </row>
    <row r="4" spans="1:7" s="343" customFormat="1" ht="52.5" x14ac:dyDescent="0.25">
      <c r="A4" s="350" t="s">
        <v>575</v>
      </c>
      <c r="B4" s="351">
        <v>5260099456</v>
      </c>
      <c r="C4" s="338" t="s">
        <v>511</v>
      </c>
      <c r="D4" s="340" t="s">
        <v>579</v>
      </c>
      <c r="E4" s="357" t="s">
        <v>580</v>
      </c>
      <c r="F4" s="341" t="s">
        <v>580</v>
      </c>
      <c r="G4" s="342">
        <v>1173456.24</v>
      </c>
    </row>
    <row r="5" spans="1:7" s="343" customFormat="1" ht="48.75" x14ac:dyDescent="0.25">
      <c r="A5" s="350" t="s">
        <v>575</v>
      </c>
      <c r="B5" s="351">
        <v>5260099456</v>
      </c>
      <c r="C5" s="338" t="s">
        <v>511</v>
      </c>
      <c r="D5" s="339" t="s">
        <v>581</v>
      </c>
      <c r="E5" s="357" t="s">
        <v>582</v>
      </c>
      <c r="F5" s="341" t="s">
        <v>582</v>
      </c>
      <c r="G5" s="342">
        <v>1924.46</v>
      </c>
    </row>
    <row r="6" spans="1:7" s="343" customFormat="1" ht="48.75" x14ac:dyDescent="0.25">
      <c r="A6" s="350" t="s">
        <v>575</v>
      </c>
      <c r="B6" s="351">
        <v>5260099456</v>
      </c>
      <c r="C6" s="338" t="s">
        <v>511</v>
      </c>
      <c r="D6" s="339" t="s">
        <v>583</v>
      </c>
      <c r="E6" s="357" t="s">
        <v>584</v>
      </c>
      <c r="F6" s="341" t="s">
        <v>584</v>
      </c>
      <c r="G6" s="342">
        <v>213.83</v>
      </c>
    </row>
    <row r="7" spans="1:7" s="343" customFormat="1" ht="48.75" x14ac:dyDescent="0.25">
      <c r="A7" s="350" t="s">
        <v>575</v>
      </c>
      <c r="B7" s="351">
        <v>5260099456</v>
      </c>
      <c r="C7" s="338" t="s">
        <v>511</v>
      </c>
      <c r="D7" s="339" t="s">
        <v>585</v>
      </c>
      <c r="E7" s="357" t="s">
        <v>584</v>
      </c>
      <c r="F7" s="341" t="s">
        <v>584</v>
      </c>
      <c r="G7" s="342">
        <v>5345.74</v>
      </c>
    </row>
    <row r="8" spans="1:7" s="343" customFormat="1" ht="48.75" x14ac:dyDescent="0.25">
      <c r="A8" s="350" t="s">
        <v>575</v>
      </c>
      <c r="B8" s="351">
        <v>5260099456</v>
      </c>
      <c r="C8" s="338" t="s">
        <v>511</v>
      </c>
      <c r="D8" s="339" t="s">
        <v>586</v>
      </c>
      <c r="E8" s="357" t="s">
        <v>587</v>
      </c>
      <c r="F8" s="341" t="s">
        <v>587</v>
      </c>
      <c r="G8" s="342">
        <v>6628.72</v>
      </c>
    </row>
    <row r="9" spans="1:7" s="343" customFormat="1" ht="48.75" x14ac:dyDescent="0.25">
      <c r="A9" s="350" t="s">
        <v>575</v>
      </c>
      <c r="B9" s="351">
        <v>5260099456</v>
      </c>
      <c r="C9" s="338" t="s">
        <v>511</v>
      </c>
      <c r="D9" s="339" t="s">
        <v>588</v>
      </c>
      <c r="E9" s="357" t="s">
        <v>587</v>
      </c>
      <c r="F9" s="341" t="s">
        <v>587</v>
      </c>
      <c r="G9" s="342">
        <v>6842.55</v>
      </c>
    </row>
    <row r="10" spans="1:7" s="343" customFormat="1" ht="48.75" x14ac:dyDescent="0.25">
      <c r="A10" s="350" t="s">
        <v>575</v>
      </c>
      <c r="B10" s="351">
        <v>5260099456</v>
      </c>
      <c r="C10" s="338" t="s">
        <v>511</v>
      </c>
      <c r="D10" s="339" t="s">
        <v>589</v>
      </c>
      <c r="E10" s="357" t="s">
        <v>590</v>
      </c>
      <c r="F10" s="341" t="s">
        <v>590</v>
      </c>
      <c r="G10" s="342">
        <v>3277.36</v>
      </c>
    </row>
    <row r="11" spans="1:7" s="343" customFormat="1" ht="48.75" x14ac:dyDescent="0.25">
      <c r="A11" s="350" t="s">
        <v>575</v>
      </c>
      <c r="B11" s="351">
        <v>5260099456</v>
      </c>
      <c r="C11" s="338" t="s">
        <v>511</v>
      </c>
      <c r="D11" s="339" t="s">
        <v>591</v>
      </c>
      <c r="E11" s="357" t="s">
        <v>592</v>
      </c>
      <c r="F11" s="341" t="s">
        <v>592</v>
      </c>
      <c r="G11" s="342">
        <v>655.47</v>
      </c>
    </row>
    <row r="12" spans="1:7" s="343" customFormat="1" ht="48.75" x14ac:dyDescent="0.25">
      <c r="A12" s="350" t="s">
        <v>575</v>
      </c>
      <c r="B12" s="351">
        <v>5260099456</v>
      </c>
      <c r="C12" s="338" t="s">
        <v>511</v>
      </c>
      <c r="D12" s="339" t="s">
        <v>593</v>
      </c>
      <c r="E12" s="357" t="s">
        <v>594</v>
      </c>
      <c r="F12" s="341" t="s">
        <v>594</v>
      </c>
      <c r="G12" s="342">
        <v>10815.27</v>
      </c>
    </row>
    <row r="13" spans="1:7" s="343" customFormat="1" ht="48.75" x14ac:dyDescent="0.25">
      <c r="A13" s="350" t="s">
        <v>575</v>
      </c>
      <c r="B13" s="351">
        <v>5260099456</v>
      </c>
      <c r="C13" s="338" t="s">
        <v>511</v>
      </c>
      <c r="D13" s="339" t="s">
        <v>595</v>
      </c>
      <c r="E13" s="357" t="s">
        <v>596</v>
      </c>
      <c r="F13" s="341" t="s">
        <v>596</v>
      </c>
      <c r="G13" s="342">
        <v>2458.0100000000002</v>
      </c>
    </row>
    <row r="14" spans="1:7" s="343" customFormat="1" ht="48.75" x14ac:dyDescent="0.25">
      <c r="A14" s="350" t="s">
        <v>575</v>
      </c>
      <c r="B14" s="351">
        <v>5260099456</v>
      </c>
      <c r="C14" s="338" t="s">
        <v>511</v>
      </c>
      <c r="D14" s="339" t="s">
        <v>597</v>
      </c>
      <c r="E14" s="357" t="s">
        <v>598</v>
      </c>
      <c r="F14" s="341" t="s">
        <v>598</v>
      </c>
      <c r="G14" s="342">
        <v>19664.12</v>
      </c>
    </row>
    <row r="15" spans="1:7" s="343" customFormat="1" ht="78" x14ac:dyDescent="0.25">
      <c r="A15" s="350" t="s">
        <v>575</v>
      </c>
      <c r="B15" s="351">
        <v>5260099456</v>
      </c>
      <c r="C15" s="338" t="s">
        <v>312</v>
      </c>
      <c r="D15" s="339" t="s">
        <v>599</v>
      </c>
      <c r="E15" s="357"/>
      <c r="F15" s="341"/>
      <c r="G15" s="342">
        <v>1224189.3899999999</v>
      </c>
    </row>
    <row r="16" spans="1:7" s="343" customFormat="1" ht="78" x14ac:dyDescent="0.25">
      <c r="A16" s="350" t="s">
        <v>575</v>
      </c>
      <c r="B16" s="351">
        <v>5260099456</v>
      </c>
      <c r="C16" s="338" t="s">
        <v>312</v>
      </c>
      <c r="D16" s="339" t="s">
        <v>600</v>
      </c>
      <c r="E16" s="357"/>
      <c r="F16" s="341"/>
      <c r="G16" s="342">
        <v>1227.6099999999999</v>
      </c>
    </row>
    <row r="17" spans="1:7" s="343" customFormat="1" ht="78" x14ac:dyDescent="0.25">
      <c r="A17" s="350" t="s">
        <v>575</v>
      </c>
      <c r="B17" s="351">
        <v>5260099456</v>
      </c>
      <c r="C17" s="338" t="s">
        <v>312</v>
      </c>
      <c r="D17" s="339" t="s">
        <v>601</v>
      </c>
      <c r="E17" s="357"/>
      <c r="F17" s="341"/>
      <c r="G17" s="342">
        <v>95391.78</v>
      </c>
    </row>
    <row r="18" spans="1:7" s="343" customFormat="1" ht="78" x14ac:dyDescent="0.25">
      <c r="A18" s="350" t="s">
        <v>575</v>
      </c>
      <c r="B18" s="351">
        <v>5260099456</v>
      </c>
      <c r="C18" s="338" t="s">
        <v>312</v>
      </c>
      <c r="D18" s="339" t="s">
        <v>602</v>
      </c>
      <c r="E18" s="357"/>
      <c r="F18" s="341"/>
      <c r="G18" s="342">
        <v>216701.44</v>
      </c>
    </row>
    <row r="19" spans="1:7" s="343" customFormat="1" ht="78" x14ac:dyDescent="0.25">
      <c r="A19" s="350" t="s">
        <v>575</v>
      </c>
      <c r="B19" s="351">
        <v>5260099456</v>
      </c>
      <c r="C19" s="338" t="s">
        <v>312</v>
      </c>
      <c r="D19" s="339" t="s">
        <v>603</v>
      </c>
      <c r="E19" s="357"/>
      <c r="F19" s="341"/>
      <c r="G19" s="342">
        <v>4038827.54</v>
      </c>
    </row>
    <row r="20" spans="1:7" s="343" customFormat="1" ht="78" x14ac:dyDescent="0.25">
      <c r="A20" s="350" t="s">
        <v>575</v>
      </c>
      <c r="B20" s="351">
        <v>5260099456</v>
      </c>
      <c r="C20" s="338" t="s">
        <v>312</v>
      </c>
      <c r="D20" s="339" t="s">
        <v>604</v>
      </c>
      <c r="E20" s="357"/>
      <c r="F20" s="341"/>
      <c r="G20" s="342">
        <v>127460.91</v>
      </c>
    </row>
    <row r="21" spans="1:7" s="343" customFormat="1" ht="78" x14ac:dyDescent="0.25">
      <c r="A21" s="350" t="s">
        <v>575</v>
      </c>
      <c r="B21" s="351">
        <v>5260099456</v>
      </c>
      <c r="C21" s="338" t="s">
        <v>312</v>
      </c>
      <c r="D21" s="339" t="s">
        <v>605</v>
      </c>
      <c r="E21" s="357"/>
      <c r="F21" s="341"/>
      <c r="G21" s="342">
        <v>52164.06</v>
      </c>
    </row>
    <row r="22" spans="1:7" s="343" customFormat="1" ht="78" x14ac:dyDescent="0.25">
      <c r="A22" s="350" t="s">
        <v>575</v>
      </c>
      <c r="B22" s="351">
        <v>5260099456</v>
      </c>
      <c r="C22" s="338" t="s">
        <v>312</v>
      </c>
      <c r="D22" s="339" t="s">
        <v>606</v>
      </c>
      <c r="E22" s="357"/>
      <c r="F22" s="341"/>
      <c r="G22" s="342">
        <v>1073.26</v>
      </c>
    </row>
    <row r="23" spans="1:7" s="343" customFormat="1" ht="78" x14ac:dyDescent="0.25">
      <c r="A23" s="350" t="s">
        <v>575</v>
      </c>
      <c r="B23" s="351">
        <v>5260099456</v>
      </c>
      <c r="C23" s="338" t="s">
        <v>312</v>
      </c>
      <c r="D23" s="339" t="s">
        <v>606</v>
      </c>
      <c r="E23" s="357"/>
      <c r="F23" s="341"/>
      <c r="G23" s="342">
        <v>1639.86</v>
      </c>
    </row>
    <row r="24" spans="1:7" s="343" customFormat="1" ht="78" x14ac:dyDescent="0.25">
      <c r="A24" s="350" t="s">
        <v>575</v>
      </c>
      <c r="B24" s="351">
        <v>5260099456</v>
      </c>
      <c r="C24" s="338" t="s">
        <v>312</v>
      </c>
      <c r="D24" s="339" t="s">
        <v>606</v>
      </c>
      <c r="E24" s="357"/>
      <c r="F24" s="341"/>
      <c r="G24" s="342">
        <v>6321.94</v>
      </c>
    </row>
    <row r="25" spans="1:7" s="343" customFormat="1" ht="78" x14ac:dyDescent="0.25">
      <c r="A25" s="350" t="s">
        <v>575</v>
      </c>
      <c r="B25" s="351">
        <v>5260099456</v>
      </c>
      <c r="C25" s="338" t="s">
        <v>312</v>
      </c>
      <c r="D25" s="339" t="s">
        <v>607</v>
      </c>
      <c r="E25" s="357"/>
      <c r="F25" s="341"/>
      <c r="G25" s="342">
        <v>134560.69</v>
      </c>
    </row>
    <row r="26" spans="1:7" s="343" customFormat="1" ht="78" x14ac:dyDescent="0.25">
      <c r="A26" s="350" t="s">
        <v>575</v>
      </c>
      <c r="B26" s="351">
        <v>5260099456</v>
      </c>
      <c r="C26" s="338" t="s">
        <v>312</v>
      </c>
      <c r="D26" s="339" t="s">
        <v>608</v>
      </c>
      <c r="E26" s="357" t="s">
        <v>609</v>
      </c>
      <c r="F26" s="341"/>
      <c r="G26" s="342">
        <v>224371.86</v>
      </c>
    </row>
    <row r="27" spans="1:7" s="343" customFormat="1" ht="78" x14ac:dyDescent="0.25">
      <c r="A27" s="350" t="s">
        <v>575</v>
      </c>
      <c r="B27" s="351">
        <v>5260099456</v>
      </c>
      <c r="C27" s="338" t="s">
        <v>312</v>
      </c>
      <c r="D27" s="339" t="s">
        <v>608</v>
      </c>
      <c r="E27" s="357" t="s">
        <v>610</v>
      </c>
      <c r="F27" s="341"/>
      <c r="G27" s="342">
        <v>291695.96000000002</v>
      </c>
    </row>
    <row r="28" spans="1:7" s="343" customFormat="1" ht="78" x14ac:dyDescent="0.25">
      <c r="A28" s="350" t="s">
        <v>575</v>
      </c>
      <c r="B28" s="351">
        <v>5260099456</v>
      </c>
      <c r="C28" s="338" t="s">
        <v>312</v>
      </c>
      <c r="D28" s="339" t="s">
        <v>608</v>
      </c>
      <c r="E28" s="357" t="s">
        <v>611</v>
      </c>
      <c r="F28" s="341"/>
      <c r="G28" s="342">
        <v>135781.46</v>
      </c>
    </row>
    <row r="29" spans="1:7" s="343" customFormat="1" ht="78" x14ac:dyDescent="0.25">
      <c r="A29" s="350" t="s">
        <v>575</v>
      </c>
      <c r="B29" s="351">
        <v>5260099456</v>
      </c>
      <c r="C29" s="338" t="s">
        <v>312</v>
      </c>
      <c r="D29" s="339" t="s">
        <v>608</v>
      </c>
      <c r="E29" s="357" t="s">
        <v>612</v>
      </c>
      <c r="F29" s="341"/>
      <c r="G29" s="342">
        <v>358036.47</v>
      </c>
    </row>
    <row r="30" spans="1:7" s="343" customFormat="1" ht="78" x14ac:dyDescent="0.25">
      <c r="A30" s="350" t="s">
        <v>575</v>
      </c>
      <c r="B30" s="351">
        <v>5260099456</v>
      </c>
      <c r="C30" s="338" t="s">
        <v>312</v>
      </c>
      <c r="D30" s="339" t="s">
        <v>608</v>
      </c>
      <c r="E30" s="357" t="s">
        <v>613</v>
      </c>
      <c r="F30" s="341"/>
      <c r="G30" s="342">
        <v>392600.01</v>
      </c>
    </row>
    <row r="31" spans="1:7" s="343" customFormat="1" ht="78" x14ac:dyDescent="0.25">
      <c r="A31" s="350" t="s">
        <v>575</v>
      </c>
      <c r="B31" s="351">
        <v>5260099456</v>
      </c>
      <c r="C31" s="338" t="s">
        <v>312</v>
      </c>
      <c r="D31" s="339" t="s">
        <v>608</v>
      </c>
      <c r="E31" s="357" t="s">
        <v>614</v>
      </c>
      <c r="F31" s="341"/>
      <c r="G31" s="342">
        <v>445292.94</v>
      </c>
    </row>
    <row r="32" spans="1:7" s="343" customFormat="1" ht="78" x14ac:dyDescent="0.25">
      <c r="A32" s="350" t="s">
        <v>575</v>
      </c>
      <c r="B32" s="351">
        <v>5260099456</v>
      </c>
      <c r="C32" s="338" t="s">
        <v>312</v>
      </c>
      <c r="D32" s="339" t="s">
        <v>615</v>
      </c>
      <c r="E32" s="357" t="s">
        <v>616</v>
      </c>
      <c r="F32" s="341"/>
      <c r="G32" s="342">
        <v>323661.43</v>
      </c>
    </row>
    <row r="33" spans="1:7" s="343" customFormat="1" ht="78" x14ac:dyDescent="0.25">
      <c r="A33" s="350" t="s">
        <v>575</v>
      </c>
      <c r="B33" s="351">
        <v>5260099456</v>
      </c>
      <c r="C33" s="338" t="s">
        <v>312</v>
      </c>
      <c r="D33" s="339" t="s">
        <v>615</v>
      </c>
      <c r="E33" s="357" t="s">
        <v>617</v>
      </c>
      <c r="F33" s="341"/>
      <c r="G33" s="342">
        <v>341225.15</v>
      </c>
    </row>
    <row r="34" spans="1:7" s="343" customFormat="1" ht="78" x14ac:dyDescent="0.25">
      <c r="A34" s="350" t="s">
        <v>575</v>
      </c>
      <c r="B34" s="351">
        <v>5260099456</v>
      </c>
      <c r="C34" s="338" t="s">
        <v>312</v>
      </c>
      <c r="D34" s="339" t="s">
        <v>615</v>
      </c>
      <c r="E34" s="357" t="s">
        <v>618</v>
      </c>
      <c r="F34" s="341"/>
      <c r="G34" s="342">
        <v>319200.87</v>
      </c>
    </row>
    <row r="35" spans="1:7" s="343" customFormat="1" ht="78" x14ac:dyDescent="0.25">
      <c r="A35" s="350" t="s">
        <v>575</v>
      </c>
      <c r="B35" s="351">
        <v>5260099456</v>
      </c>
      <c r="C35" s="338" t="s">
        <v>312</v>
      </c>
      <c r="D35" s="339" t="s">
        <v>615</v>
      </c>
      <c r="E35" s="357" t="s">
        <v>619</v>
      </c>
      <c r="F35" s="341"/>
      <c r="G35" s="342">
        <v>251889.27</v>
      </c>
    </row>
    <row r="36" spans="1:7" s="343" customFormat="1" ht="78" x14ac:dyDescent="0.25">
      <c r="A36" s="350" t="s">
        <v>575</v>
      </c>
      <c r="B36" s="351">
        <v>5260099456</v>
      </c>
      <c r="C36" s="338" t="s">
        <v>312</v>
      </c>
      <c r="D36" s="339" t="s">
        <v>615</v>
      </c>
      <c r="E36" s="357" t="s">
        <v>620</v>
      </c>
      <c r="F36" s="341"/>
      <c r="G36" s="342">
        <v>281309.15999999997</v>
      </c>
    </row>
    <row r="37" spans="1:7" s="343" customFormat="1" ht="78" x14ac:dyDescent="0.25">
      <c r="A37" s="350" t="s">
        <v>575</v>
      </c>
      <c r="B37" s="351">
        <v>5260099456</v>
      </c>
      <c r="C37" s="338" t="s">
        <v>312</v>
      </c>
      <c r="D37" s="339" t="s">
        <v>615</v>
      </c>
      <c r="E37" s="357" t="s">
        <v>621</v>
      </c>
      <c r="F37" s="341"/>
      <c r="G37" s="342">
        <v>275747.84000000003</v>
      </c>
    </row>
    <row r="38" spans="1:7" s="343" customFormat="1" ht="78" x14ac:dyDescent="0.25">
      <c r="A38" s="350" t="s">
        <v>575</v>
      </c>
      <c r="B38" s="351">
        <v>5260099456</v>
      </c>
      <c r="C38" s="338" t="s">
        <v>312</v>
      </c>
      <c r="D38" s="339" t="s">
        <v>615</v>
      </c>
      <c r="E38" s="357" t="s">
        <v>622</v>
      </c>
      <c r="F38" s="341"/>
      <c r="G38" s="342">
        <v>265320.43</v>
      </c>
    </row>
    <row r="39" spans="1:7" s="343" customFormat="1" ht="78" x14ac:dyDescent="0.25">
      <c r="A39" s="350" t="s">
        <v>575</v>
      </c>
      <c r="B39" s="351">
        <v>5260099456</v>
      </c>
      <c r="C39" s="338" t="s">
        <v>312</v>
      </c>
      <c r="D39" s="339" t="s">
        <v>615</v>
      </c>
      <c r="E39" s="357" t="s">
        <v>623</v>
      </c>
      <c r="F39" s="341"/>
      <c r="G39" s="342">
        <v>107006.66</v>
      </c>
    </row>
    <row r="40" spans="1:7" s="343" customFormat="1" ht="78" x14ac:dyDescent="0.25">
      <c r="A40" s="350" t="s">
        <v>575</v>
      </c>
      <c r="B40" s="351">
        <v>5260099456</v>
      </c>
      <c r="C40" s="338" t="s">
        <v>312</v>
      </c>
      <c r="D40" s="339" t="s">
        <v>615</v>
      </c>
      <c r="E40" s="357" t="s">
        <v>624</v>
      </c>
      <c r="F40" s="341"/>
      <c r="G40" s="342">
        <v>100874.72</v>
      </c>
    </row>
    <row r="41" spans="1:7" s="343" customFormat="1" ht="78.75" thickBot="1" x14ac:dyDescent="0.3">
      <c r="A41" s="350" t="s">
        <v>575</v>
      </c>
      <c r="B41" s="351">
        <v>5260099456</v>
      </c>
      <c r="C41" s="373" t="s">
        <v>312</v>
      </c>
      <c r="D41" s="412" t="s">
        <v>615</v>
      </c>
      <c r="E41" s="375" t="s">
        <v>625</v>
      </c>
      <c r="F41" s="376"/>
      <c r="G41" s="377">
        <v>126960.38</v>
      </c>
    </row>
    <row r="42" spans="1:7" s="360" customFormat="1" ht="40.5" customHeight="1" thickBot="1" x14ac:dyDescent="0.3">
      <c r="A42" s="378" t="s">
        <v>313</v>
      </c>
      <c r="B42" s="379"/>
      <c r="C42" s="380"/>
      <c r="D42" s="403"/>
      <c r="E42" s="413"/>
      <c r="F42" s="414"/>
      <c r="G42" s="413">
        <f>SUM(G2:G41)</f>
        <v>12693515.460000001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6" workbookViewId="0">
      <selection activeCell="H57" sqref="H57"/>
    </sheetView>
  </sheetViews>
  <sheetFormatPr defaultColWidth="19.140625" defaultRowHeight="10.5" x14ac:dyDescent="0.2"/>
  <cols>
    <col min="1" max="1" width="23.7109375" style="5" customWidth="1"/>
    <col min="2" max="16384" width="19.140625" style="5"/>
  </cols>
  <sheetData>
    <row r="1" spans="1:7" s="337" customFormat="1" ht="48.75" customHeight="1" thickBot="1" x14ac:dyDescent="0.3">
      <c r="A1" s="345" t="s">
        <v>0</v>
      </c>
      <c r="B1" s="346" t="s">
        <v>1</v>
      </c>
      <c r="C1" s="346" t="s">
        <v>491</v>
      </c>
      <c r="D1" s="347" t="s">
        <v>492</v>
      </c>
      <c r="E1" s="348" t="s">
        <v>500</v>
      </c>
      <c r="F1" s="349" t="s">
        <v>493</v>
      </c>
      <c r="G1" s="348" t="s">
        <v>494</v>
      </c>
    </row>
    <row r="2" spans="1:7" s="392" customFormat="1" ht="58.5" x14ac:dyDescent="0.25">
      <c r="A2" s="350" t="s">
        <v>626</v>
      </c>
      <c r="B2" s="351">
        <v>2020004046</v>
      </c>
      <c r="C2" s="352" t="s">
        <v>511</v>
      </c>
      <c r="D2" s="388" t="s">
        <v>627</v>
      </c>
      <c r="E2" s="354" t="s">
        <v>628</v>
      </c>
      <c r="F2" s="355" t="s">
        <v>628</v>
      </c>
      <c r="G2" s="356">
        <f>2236477.25-227717.15-36676.59-88083.64+0.6</f>
        <v>1884000.4700000002</v>
      </c>
    </row>
    <row r="3" spans="1:7" s="343" customFormat="1" ht="58.5" x14ac:dyDescent="0.25">
      <c r="A3" s="350" t="s">
        <v>626</v>
      </c>
      <c r="B3" s="351">
        <v>2020004046</v>
      </c>
      <c r="C3" s="338" t="s">
        <v>511</v>
      </c>
      <c r="D3" s="340" t="s">
        <v>627</v>
      </c>
      <c r="E3" s="357" t="s">
        <v>629</v>
      </c>
      <c r="F3" s="341" t="s">
        <v>629</v>
      </c>
      <c r="G3" s="342">
        <v>488233.71</v>
      </c>
    </row>
    <row r="4" spans="1:7" s="343" customFormat="1" ht="58.5" x14ac:dyDescent="0.25">
      <c r="A4" s="350" t="s">
        <v>626</v>
      </c>
      <c r="B4" s="351">
        <v>2020004046</v>
      </c>
      <c r="C4" s="338" t="s">
        <v>511</v>
      </c>
      <c r="D4" s="340" t="s">
        <v>627</v>
      </c>
      <c r="E4" s="357" t="s">
        <v>630</v>
      </c>
      <c r="F4" s="341" t="s">
        <v>630</v>
      </c>
      <c r="G4" s="342">
        <v>1319934.8799999999</v>
      </c>
    </row>
    <row r="5" spans="1:7" s="343" customFormat="1" ht="58.5" x14ac:dyDescent="0.25">
      <c r="A5" s="350" t="s">
        <v>626</v>
      </c>
      <c r="B5" s="351">
        <v>2020004046</v>
      </c>
      <c r="C5" s="338" t="s">
        <v>511</v>
      </c>
      <c r="D5" s="340" t="s">
        <v>627</v>
      </c>
      <c r="E5" s="357" t="s">
        <v>631</v>
      </c>
      <c r="F5" s="341" t="s">
        <v>631</v>
      </c>
      <c r="G5" s="342">
        <v>1679146.04</v>
      </c>
    </row>
    <row r="6" spans="1:7" s="343" customFormat="1" ht="58.5" x14ac:dyDescent="0.25">
      <c r="A6" s="350" t="s">
        <v>626</v>
      </c>
      <c r="B6" s="351">
        <v>2020004046</v>
      </c>
      <c r="C6" s="338" t="s">
        <v>511</v>
      </c>
      <c r="D6" s="340" t="s">
        <v>627</v>
      </c>
      <c r="E6" s="357" t="s">
        <v>632</v>
      </c>
      <c r="F6" s="341" t="s">
        <v>632</v>
      </c>
      <c r="G6" s="342">
        <v>1571861.86</v>
      </c>
    </row>
    <row r="7" spans="1:7" s="343" customFormat="1" ht="58.5" x14ac:dyDescent="0.25">
      <c r="A7" s="350" t="s">
        <v>626</v>
      </c>
      <c r="B7" s="351">
        <v>2020004046</v>
      </c>
      <c r="C7" s="338" t="s">
        <v>511</v>
      </c>
      <c r="D7" s="340" t="s">
        <v>633</v>
      </c>
      <c r="E7" s="357" t="s">
        <v>634</v>
      </c>
      <c r="F7" s="341" t="s">
        <v>634</v>
      </c>
      <c r="G7" s="342">
        <v>508240.66</v>
      </c>
    </row>
    <row r="8" spans="1:7" s="392" customFormat="1" ht="58.5" x14ac:dyDescent="0.25">
      <c r="A8" s="350" t="s">
        <v>626</v>
      </c>
      <c r="B8" s="351">
        <v>2020004046</v>
      </c>
      <c r="C8" s="338" t="s">
        <v>511</v>
      </c>
      <c r="D8" s="340" t="s">
        <v>635</v>
      </c>
      <c r="E8" s="357" t="s">
        <v>636</v>
      </c>
      <c r="F8" s="341" t="s">
        <v>636</v>
      </c>
      <c r="G8" s="342">
        <v>1614535.41</v>
      </c>
    </row>
    <row r="9" spans="1:7" s="343" customFormat="1" ht="31.5" x14ac:dyDescent="0.25">
      <c r="A9" s="350" t="s">
        <v>626</v>
      </c>
      <c r="B9" s="351">
        <v>2020004046</v>
      </c>
      <c r="C9" s="338"/>
      <c r="D9" s="340" t="s">
        <v>635</v>
      </c>
      <c r="E9" s="357" t="s">
        <v>637</v>
      </c>
      <c r="F9" s="341" t="s">
        <v>636</v>
      </c>
      <c r="G9" s="342">
        <v>3070105.5</v>
      </c>
    </row>
    <row r="10" spans="1:7" s="343" customFormat="1" ht="58.5" x14ac:dyDescent="0.25">
      <c r="A10" s="350" t="s">
        <v>626</v>
      </c>
      <c r="B10" s="351">
        <v>2020004046</v>
      </c>
      <c r="C10" s="338" t="s">
        <v>511</v>
      </c>
      <c r="D10" s="340" t="s">
        <v>638</v>
      </c>
      <c r="E10" s="357" t="s">
        <v>639</v>
      </c>
      <c r="F10" s="341" t="s">
        <v>639</v>
      </c>
      <c r="G10" s="342">
        <v>1836208.54</v>
      </c>
    </row>
    <row r="11" spans="1:7" s="343" customFormat="1" ht="77.25" customHeight="1" x14ac:dyDescent="0.25">
      <c r="A11" s="350" t="s">
        <v>626</v>
      </c>
      <c r="B11" s="351">
        <v>2020004046</v>
      </c>
      <c r="C11" s="338" t="s">
        <v>511</v>
      </c>
      <c r="D11" s="340" t="s">
        <v>627</v>
      </c>
      <c r="E11" s="357" t="s">
        <v>640</v>
      </c>
      <c r="F11" s="341" t="s">
        <v>640</v>
      </c>
      <c r="G11" s="342">
        <v>273921.26</v>
      </c>
    </row>
    <row r="12" spans="1:7" s="343" customFormat="1" ht="58.5" x14ac:dyDescent="0.25">
      <c r="A12" s="350" t="s">
        <v>626</v>
      </c>
      <c r="B12" s="351">
        <v>2020004046</v>
      </c>
      <c r="C12" s="338" t="s">
        <v>511</v>
      </c>
      <c r="D12" s="340" t="s">
        <v>641</v>
      </c>
      <c r="E12" s="357" t="s">
        <v>642</v>
      </c>
      <c r="F12" s="341" t="s">
        <v>642</v>
      </c>
      <c r="G12" s="358">
        <v>3980294.52</v>
      </c>
    </row>
    <row r="13" spans="1:7" s="343" customFormat="1" ht="58.5" x14ac:dyDescent="0.25">
      <c r="A13" s="350" t="s">
        <v>626</v>
      </c>
      <c r="B13" s="351">
        <v>2020004046</v>
      </c>
      <c r="C13" s="338" t="s">
        <v>511</v>
      </c>
      <c r="D13" s="340" t="s">
        <v>643</v>
      </c>
      <c r="E13" s="357" t="s">
        <v>644</v>
      </c>
      <c r="F13" s="341" t="s">
        <v>644</v>
      </c>
      <c r="G13" s="342">
        <v>2907927.5</v>
      </c>
    </row>
    <row r="14" spans="1:7" s="343" customFormat="1" ht="58.5" x14ac:dyDescent="0.25">
      <c r="A14" s="350" t="s">
        <v>626</v>
      </c>
      <c r="B14" s="351">
        <v>2020004046</v>
      </c>
      <c r="C14" s="338" t="s">
        <v>511</v>
      </c>
      <c r="D14" s="340" t="s">
        <v>645</v>
      </c>
      <c r="E14" s="357" t="s">
        <v>646</v>
      </c>
      <c r="F14" s="341" t="s">
        <v>646</v>
      </c>
      <c r="G14" s="342">
        <v>533597.36</v>
      </c>
    </row>
    <row r="15" spans="1:7" s="343" customFormat="1" ht="61.5" customHeight="1" x14ac:dyDescent="0.25">
      <c r="A15" s="350" t="s">
        <v>626</v>
      </c>
      <c r="B15" s="351">
        <v>2020004046</v>
      </c>
      <c r="C15" s="338" t="s">
        <v>511</v>
      </c>
      <c r="D15" s="340" t="s">
        <v>645</v>
      </c>
      <c r="E15" s="357" t="s">
        <v>647</v>
      </c>
      <c r="F15" s="341" t="s">
        <v>647</v>
      </c>
      <c r="G15" s="342">
        <v>1139162.8</v>
      </c>
    </row>
    <row r="16" spans="1:7" s="343" customFormat="1" ht="58.5" x14ac:dyDescent="0.25">
      <c r="A16" s="350" t="s">
        <v>626</v>
      </c>
      <c r="B16" s="351">
        <v>2020004046</v>
      </c>
      <c r="C16" s="338" t="s">
        <v>511</v>
      </c>
      <c r="D16" s="340" t="s">
        <v>648</v>
      </c>
      <c r="E16" s="357" t="s">
        <v>649</v>
      </c>
      <c r="F16" s="341" t="s">
        <v>649</v>
      </c>
      <c r="G16" s="342">
        <v>2373705.11</v>
      </c>
    </row>
    <row r="17" spans="1:7" s="343" customFormat="1" ht="58.5" x14ac:dyDescent="0.25">
      <c r="A17" s="350" t="s">
        <v>626</v>
      </c>
      <c r="B17" s="351">
        <v>2020004046</v>
      </c>
      <c r="C17" s="338" t="s">
        <v>511</v>
      </c>
      <c r="D17" s="393" t="s">
        <v>643</v>
      </c>
      <c r="E17" s="357" t="s">
        <v>650</v>
      </c>
      <c r="F17" s="341" t="s">
        <v>650</v>
      </c>
      <c r="G17" s="342">
        <v>1410833.37</v>
      </c>
    </row>
    <row r="18" spans="1:7" s="343" customFormat="1" ht="58.5" x14ac:dyDescent="0.25">
      <c r="A18" s="350" t="s">
        <v>626</v>
      </c>
      <c r="B18" s="351">
        <v>2020004046</v>
      </c>
      <c r="C18" s="338" t="s">
        <v>511</v>
      </c>
      <c r="D18" s="340" t="s">
        <v>643</v>
      </c>
      <c r="E18" s="357" t="s">
        <v>651</v>
      </c>
      <c r="F18" s="341" t="s">
        <v>651</v>
      </c>
      <c r="G18" s="342">
        <v>929838.7</v>
      </c>
    </row>
    <row r="19" spans="1:7" s="343" customFormat="1" ht="58.5" x14ac:dyDescent="0.25">
      <c r="A19" s="350" t="s">
        <v>626</v>
      </c>
      <c r="B19" s="351">
        <v>2020004046</v>
      </c>
      <c r="C19" s="338" t="s">
        <v>511</v>
      </c>
      <c r="D19" s="340" t="s">
        <v>643</v>
      </c>
      <c r="E19" s="357" t="s">
        <v>652</v>
      </c>
      <c r="F19" s="341" t="s">
        <v>652</v>
      </c>
      <c r="G19" s="342">
        <v>1138717.68</v>
      </c>
    </row>
    <row r="20" spans="1:7" s="343" customFormat="1" ht="58.5" x14ac:dyDescent="0.25">
      <c r="A20" s="350" t="s">
        <v>626</v>
      </c>
      <c r="B20" s="351">
        <v>2020004046</v>
      </c>
      <c r="C20" s="338" t="s">
        <v>511</v>
      </c>
      <c r="D20" s="340" t="s">
        <v>648</v>
      </c>
      <c r="E20" s="357" t="s">
        <v>653</v>
      </c>
      <c r="F20" s="341" t="s">
        <v>653</v>
      </c>
      <c r="G20" s="342">
        <v>1402547.34</v>
      </c>
    </row>
    <row r="21" spans="1:7" s="343" customFormat="1" ht="58.5" x14ac:dyDescent="0.25">
      <c r="A21" s="350" t="s">
        <v>626</v>
      </c>
      <c r="B21" s="351">
        <v>2020004046</v>
      </c>
      <c r="C21" s="338" t="s">
        <v>511</v>
      </c>
      <c r="D21" s="393" t="s">
        <v>643</v>
      </c>
      <c r="E21" s="357" t="s">
        <v>654</v>
      </c>
      <c r="F21" s="341" t="s">
        <v>654</v>
      </c>
      <c r="G21" s="342">
        <v>224860.59</v>
      </c>
    </row>
    <row r="22" spans="1:7" s="343" customFormat="1" ht="58.5" x14ac:dyDescent="0.25">
      <c r="A22" s="350" t="s">
        <v>626</v>
      </c>
      <c r="B22" s="351">
        <v>2020004046</v>
      </c>
      <c r="C22" s="338" t="s">
        <v>511</v>
      </c>
      <c r="D22" s="339" t="s">
        <v>655</v>
      </c>
      <c r="E22" s="357" t="s">
        <v>656</v>
      </c>
      <c r="F22" s="341" t="s">
        <v>656</v>
      </c>
      <c r="G22" s="342">
        <v>1416009.55</v>
      </c>
    </row>
    <row r="23" spans="1:7" s="343" customFormat="1" ht="58.5" x14ac:dyDescent="0.25">
      <c r="A23" s="350" t="s">
        <v>626</v>
      </c>
      <c r="B23" s="351">
        <v>2020004046</v>
      </c>
      <c r="C23" s="338" t="s">
        <v>511</v>
      </c>
      <c r="D23" s="339" t="s">
        <v>655</v>
      </c>
      <c r="E23" s="357" t="s">
        <v>657</v>
      </c>
      <c r="F23" s="341" t="s">
        <v>657</v>
      </c>
      <c r="G23" s="342">
        <v>1346733.61</v>
      </c>
    </row>
    <row r="24" spans="1:7" s="343" customFormat="1" ht="58.5" x14ac:dyDescent="0.25">
      <c r="A24" s="350" t="s">
        <v>626</v>
      </c>
      <c r="B24" s="351">
        <v>2020004046</v>
      </c>
      <c r="C24" s="338" t="s">
        <v>511</v>
      </c>
      <c r="D24" s="340" t="s">
        <v>658</v>
      </c>
      <c r="E24" s="357" t="s">
        <v>659</v>
      </c>
      <c r="F24" s="341" t="s">
        <v>659</v>
      </c>
      <c r="G24" s="342">
        <v>1179215.94</v>
      </c>
    </row>
    <row r="25" spans="1:7" s="343" customFormat="1" ht="61.5" customHeight="1" x14ac:dyDescent="0.25">
      <c r="A25" s="350" t="s">
        <v>626</v>
      </c>
      <c r="B25" s="351">
        <v>2020004046</v>
      </c>
      <c r="C25" s="338" t="s">
        <v>511</v>
      </c>
      <c r="D25" s="340" t="s">
        <v>658</v>
      </c>
      <c r="E25" s="357" t="s">
        <v>660</v>
      </c>
      <c r="F25" s="341" t="s">
        <v>660</v>
      </c>
      <c r="G25" s="342">
        <v>2423239.3199999998</v>
      </c>
    </row>
    <row r="26" spans="1:7" s="343" customFormat="1" ht="58.5" x14ac:dyDescent="0.25">
      <c r="A26" s="350" t="s">
        <v>626</v>
      </c>
      <c r="B26" s="351">
        <v>2020004046</v>
      </c>
      <c r="C26" s="338" t="s">
        <v>511</v>
      </c>
      <c r="D26" s="339" t="s">
        <v>661</v>
      </c>
      <c r="E26" s="357" t="s">
        <v>662</v>
      </c>
      <c r="F26" s="341" t="s">
        <v>662</v>
      </c>
      <c r="G26" s="342">
        <v>794746.31</v>
      </c>
    </row>
    <row r="27" spans="1:7" s="343" customFormat="1" ht="61.5" customHeight="1" x14ac:dyDescent="0.25">
      <c r="A27" s="350" t="s">
        <v>626</v>
      </c>
      <c r="B27" s="351">
        <v>2020004046</v>
      </c>
      <c r="C27" s="338" t="s">
        <v>511</v>
      </c>
      <c r="D27" s="339" t="s">
        <v>661</v>
      </c>
      <c r="E27" s="357" t="s">
        <v>663</v>
      </c>
      <c r="F27" s="341" t="s">
        <v>663</v>
      </c>
      <c r="G27" s="342">
        <v>1140173.04</v>
      </c>
    </row>
    <row r="28" spans="1:7" s="343" customFormat="1" ht="61.5" customHeight="1" x14ac:dyDescent="0.25">
      <c r="A28" s="350" t="s">
        <v>626</v>
      </c>
      <c r="B28" s="351">
        <v>2020004046</v>
      </c>
      <c r="C28" s="338" t="s">
        <v>511</v>
      </c>
      <c r="D28" s="340" t="s">
        <v>664</v>
      </c>
      <c r="E28" s="357" t="s">
        <v>665</v>
      </c>
      <c r="F28" s="341" t="s">
        <v>665</v>
      </c>
      <c r="G28" s="342">
        <v>2573906.91</v>
      </c>
    </row>
    <row r="29" spans="1:7" s="343" customFormat="1" ht="61.5" customHeight="1" x14ac:dyDescent="0.25">
      <c r="A29" s="350" t="s">
        <v>626</v>
      </c>
      <c r="B29" s="351">
        <v>2020004046</v>
      </c>
      <c r="C29" s="338" t="s">
        <v>312</v>
      </c>
      <c r="D29" s="339" t="s">
        <v>666</v>
      </c>
      <c r="E29" s="357"/>
      <c r="F29" s="341"/>
      <c r="G29" s="342">
        <v>49776.43</v>
      </c>
    </row>
    <row r="30" spans="1:7" s="343" customFormat="1" ht="61.5" customHeight="1" x14ac:dyDescent="0.25">
      <c r="A30" s="350" t="s">
        <v>626</v>
      </c>
      <c r="B30" s="351">
        <v>2020004046</v>
      </c>
      <c r="C30" s="338" t="s">
        <v>312</v>
      </c>
      <c r="D30" s="339" t="s">
        <v>667</v>
      </c>
      <c r="E30" s="357"/>
      <c r="F30" s="341"/>
      <c r="G30" s="342">
        <v>76730.509999999995</v>
      </c>
    </row>
    <row r="31" spans="1:7" s="343" customFormat="1" ht="61.5" customHeight="1" x14ac:dyDescent="0.25">
      <c r="A31" s="350" t="s">
        <v>626</v>
      </c>
      <c r="B31" s="351">
        <v>2020004046</v>
      </c>
      <c r="C31" s="338" t="s">
        <v>312</v>
      </c>
      <c r="D31" s="339" t="s">
        <v>668</v>
      </c>
      <c r="E31" s="357"/>
      <c r="F31" s="341"/>
      <c r="G31" s="342">
        <v>4246.83</v>
      </c>
    </row>
    <row r="32" spans="1:7" s="343" customFormat="1" ht="61.5" customHeight="1" x14ac:dyDescent="0.25">
      <c r="A32" s="350" t="s">
        <v>626</v>
      </c>
      <c r="B32" s="351">
        <v>2020004046</v>
      </c>
      <c r="C32" s="338" t="s">
        <v>312</v>
      </c>
      <c r="D32" s="339" t="s">
        <v>669</v>
      </c>
      <c r="E32" s="357"/>
      <c r="F32" s="341"/>
      <c r="G32" s="342">
        <v>34296.03</v>
      </c>
    </row>
    <row r="33" spans="1:7" s="343" customFormat="1" ht="61.5" customHeight="1" x14ac:dyDescent="0.25">
      <c r="A33" s="350" t="s">
        <v>626</v>
      </c>
      <c r="B33" s="351">
        <v>2020004046</v>
      </c>
      <c r="C33" s="338" t="s">
        <v>312</v>
      </c>
      <c r="D33" s="339" t="s">
        <v>670</v>
      </c>
      <c r="E33" s="357"/>
      <c r="F33" s="341"/>
      <c r="G33" s="342">
        <v>124239.4</v>
      </c>
    </row>
    <row r="34" spans="1:7" s="343" customFormat="1" ht="61.5" customHeight="1" x14ac:dyDescent="0.25">
      <c r="A34" s="350" t="s">
        <v>626</v>
      </c>
      <c r="B34" s="351">
        <v>2020004046</v>
      </c>
      <c r="C34" s="338" t="s">
        <v>312</v>
      </c>
      <c r="D34" s="339" t="s">
        <v>664</v>
      </c>
      <c r="E34" s="357" t="s">
        <v>671</v>
      </c>
      <c r="F34" s="341"/>
      <c r="G34" s="342">
        <v>5388818.4100000001</v>
      </c>
    </row>
    <row r="35" spans="1:7" s="343" customFormat="1" ht="61.5" customHeight="1" x14ac:dyDescent="0.25">
      <c r="A35" s="350" t="s">
        <v>626</v>
      </c>
      <c r="B35" s="351">
        <v>2020004046</v>
      </c>
      <c r="C35" s="338" t="s">
        <v>312</v>
      </c>
      <c r="D35" s="339" t="s">
        <v>661</v>
      </c>
      <c r="E35" s="357" t="s">
        <v>672</v>
      </c>
      <c r="F35" s="341"/>
      <c r="G35" s="342">
        <v>2076785.84</v>
      </c>
    </row>
    <row r="36" spans="1:7" s="343" customFormat="1" ht="61.5" customHeight="1" x14ac:dyDescent="0.25">
      <c r="A36" s="350" t="s">
        <v>626</v>
      </c>
      <c r="B36" s="351">
        <v>2020004046</v>
      </c>
      <c r="C36" s="338" t="s">
        <v>312</v>
      </c>
      <c r="D36" s="339" t="s">
        <v>673</v>
      </c>
      <c r="E36" s="357" t="s">
        <v>674</v>
      </c>
      <c r="F36" s="341"/>
      <c r="G36" s="342">
        <v>1862471.1</v>
      </c>
    </row>
    <row r="37" spans="1:7" s="343" customFormat="1" ht="61.5" customHeight="1" x14ac:dyDescent="0.25">
      <c r="A37" s="350" t="s">
        <v>626</v>
      </c>
      <c r="B37" s="351">
        <v>2020004046</v>
      </c>
      <c r="C37" s="338" t="s">
        <v>312</v>
      </c>
      <c r="D37" s="339" t="s">
        <v>675</v>
      </c>
      <c r="E37" s="357" t="s">
        <v>676</v>
      </c>
      <c r="F37" s="341"/>
      <c r="G37" s="342">
        <v>6307297.8700000001</v>
      </c>
    </row>
    <row r="38" spans="1:7" s="343" customFormat="1" ht="61.5" customHeight="1" x14ac:dyDescent="0.25">
      <c r="A38" s="350" t="s">
        <v>626</v>
      </c>
      <c r="B38" s="351">
        <v>2020004046</v>
      </c>
      <c r="C38" s="338" t="s">
        <v>312</v>
      </c>
      <c r="D38" s="339" t="s">
        <v>677</v>
      </c>
      <c r="E38" s="357" t="s">
        <v>678</v>
      </c>
      <c r="F38" s="341"/>
      <c r="G38" s="342">
        <v>2639.51</v>
      </c>
    </row>
    <row r="39" spans="1:7" s="343" customFormat="1" ht="61.5" customHeight="1" x14ac:dyDescent="0.25">
      <c r="A39" s="350" t="s">
        <v>626</v>
      </c>
      <c r="B39" s="351">
        <v>2020004046</v>
      </c>
      <c r="C39" s="415" t="s">
        <v>312</v>
      </c>
      <c r="D39" s="415" t="s">
        <v>677</v>
      </c>
      <c r="E39" s="415" t="s">
        <v>679</v>
      </c>
      <c r="F39" s="416"/>
      <c r="G39" s="416">
        <v>12050.84</v>
      </c>
    </row>
    <row r="40" spans="1:7" s="343" customFormat="1" ht="61.5" customHeight="1" x14ac:dyDescent="0.25">
      <c r="A40" s="350" t="s">
        <v>626</v>
      </c>
      <c r="B40" s="351">
        <v>2020004046</v>
      </c>
      <c r="C40" s="338" t="s">
        <v>312</v>
      </c>
      <c r="D40" s="340" t="s">
        <v>677</v>
      </c>
      <c r="E40" s="357" t="s">
        <v>680</v>
      </c>
      <c r="F40" s="341"/>
      <c r="G40" s="342">
        <v>10959.49</v>
      </c>
    </row>
    <row r="41" spans="1:7" s="343" customFormat="1" ht="61.5" customHeight="1" x14ac:dyDescent="0.25">
      <c r="A41" s="350" t="s">
        <v>626</v>
      </c>
      <c r="B41" s="351">
        <v>2020004046</v>
      </c>
      <c r="C41" s="338" t="s">
        <v>312</v>
      </c>
      <c r="D41" s="340" t="s">
        <v>677</v>
      </c>
      <c r="E41" s="357" t="s">
        <v>681</v>
      </c>
      <c r="F41" s="341"/>
      <c r="G41" s="342">
        <v>23982.54</v>
      </c>
    </row>
    <row r="42" spans="1:7" s="343" customFormat="1" ht="61.5" customHeight="1" x14ac:dyDescent="0.25">
      <c r="A42" s="350" t="s">
        <v>626</v>
      </c>
      <c r="B42" s="351">
        <v>2020004046</v>
      </c>
      <c r="C42" s="338" t="s">
        <v>529</v>
      </c>
      <c r="D42" s="340" t="s">
        <v>682</v>
      </c>
      <c r="E42" s="357"/>
      <c r="F42" s="341"/>
      <c r="G42" s="342">
        <f>58719.01-580-343-1.9</f>
        <v>57794.11</v>
      </c>
    </row>
    <row r="43" spans="1:7" s="343" customFormat="1" ht="76.5" customHeight="1" x14ac:dyDescent="0.25">
      <c r="A43" s="350" t="s">
        <v>626</v>
      </c>
      <c r="B43" s="351">
        <v>2020004046</v>
      </c>
      <c r="C43" s="338" t="s">
        <v>529</v>
      </c>
      <c r="D43" s="340" t="s">
        <v>683</v>
      </c>
      <c r="E43" s="357"/>
      <c r="F43" s="341"/>
      <c r="G43" s="342">
        <v>37970.71</v>
      </c>
    </row>
    <row r="44" spans="1:7" s="343" customFormat="1" ht="78" x14ac:dyDescent="0.25">
      <c r="A44" s="350" t="s">
        <v>626</v>
      </c>
      <c r="B44" s="351">
        <v>2020004046</v>
      </c>
      <c r="C44" s="338" t="s">
        <v>529</v>
      </c>
      <c r="D44" s="340" t="s">
        <v>684</v>
      </c>
      <c r="E44" s="357" t="s">
        <v>685</v>
      </c>
      <c r="F44" s="341"/>
      <c r="G44" s="342">
        <v>1262335.68</v>
      </c>
    </row>
    <row r="45" spans="1:7" s="343" customFormat="1" ht="78" x14ac:dyDescent="0.25">
      <c r="A45" s="350" t="s">
        <v>626</v>
      </c>
      <c r="B45" s="351">
        <v>2020004046</v>
      </c>
      <c r="C45" s="338" t="s">
        <v>529</v>
      </c>
      <c r="D45" s="340" t="s">
        <v>686</v>
      </c>
      <c r="E45" s="357" t="s">
        <v>687</v>
      </c>
      <c r="F45" s="341"/>
      <c r="G45" s="342">
        <v>351168.33</v>
      </c>
    </row>
    <row r="46" spans="1:7" s="343" customFormat="1" ht="48.75" x14ac:dyDescent="0.25">
      <c r="A46" s="350" t="s">
        <v>626</v>
      </c>
      <c r="B46" s="351">
        <v>2020004046</v>
      </c>
      <c r="C46" s="338" t="s">
        <v>688</v>
      </c>
      <c r="D46" s="340" t="s">
        <v>689</v>
      </c>
      <c r="E46" s="357"/>
      <c r="F46" s="341"/>
      <c r="G46" s="342">
        <v>11030.51</v>
      </c>
    </row>
    <row r="47" spans="1:7" s="343" customFormat="1" ht="50.25" customHeight="1" x14ac:dyDescent="0.25">
      <c r="A47" s="338" t="s">
        <v>626</v>
      </c>
      <c r="B47" s="339">
        <v>2020004046</v>
      </c>
      <c r="C47" s="338" t="s">
        <v>688</v>
      </c>
      <c r="D47" s="340" t="s">
        <v>690</v>
      </c>
      <c r="E47" s="357"/>
      <c r="F47" s="341"/>
      <c r="G47" s="342">
        <v>25646.080000000002</v>
      </c>
    </row>
    <row r="48" spans="1:7" s="343" customFormat="1" ht="50.25" customHeight="1" thickBot="1" x14ac:dyDescent="0.3">
      <c r="A48" s="373" t="s">
        <v>815</v>
      </c>
      <c r="B48" s="412">
        <v>2020004046</v>
      </c>
      <c r="C48" s="373" t="s">
        <v>105</v>
      </c>
      <c r="D48" s="374"/>
      <c r="E48" s="375"/>
      <c r="F48" s="376"/>
      <c r="G48" s="377">
        <v>2000</v>
      </c>
    </row>
    <row r="49" spans="1:8" s="360" customFormat="1" ht="40.5" customHeight="1" thickBot="1" x14ac:dyDescent="0.3">
      <c r="A49" s="378" t="s">
        <v>21</v>
      </c>
      <c r="B49" s="379"/>
      <c r="C49" s="380"/>
      <c r="D49" s="403"/>
      <c r="E49" s="404"/>
      <c r="F49" s="405"/>
      <c r="G49" s="463">
        <f>SUM(G2:G45)+G46+G47+G48</f>
        <v>58883938.200000003</v>
      </c>
    </row>
    <row r="50" spans="1:8" x14ac:dyDescent="0.2">
      <c r="G50" s="5">
        <v>58883940.100000001</v>
      </c>
    </row>
    <row r="51" spans="1:8" x14ac:dyDescent="0.2">
      <c r="G51" s="129">
        <f>G49-G50</f>
        <v>-1.8999999985098839</v>
      </c>
      <c r="H51" s="5" t="s">
        <v>818</v>
      </c>
    </row>
    <row r="52" spans="1:8" x14ac:dyDescent="0.2">
      <c r="G52" s="12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I13" sqref="I13"/>
    </sheetView>
  </sheetViews>
  <sheetFormatPr defaultColWidth="9.140625" defaultRowHeight="10.5" x14ac:dyDescent="0.2"/>
  <cols>
    <col min="1" max="1" width="22" style="5" customWidth="1"/>
    <col min="2" max="2" width="14.28515625" style="5" bestFit="1" customWidth="1"/>
    <col min="3" max="3" width="28.140625" style="5" customWidth="1"/>
    <col min="4" max="4" width="9.140625" style="5"/>
    <col min="5" max="5" width="12.7109375" style="5" bestFit="1" customWidth="1"/>
    <col min="6" max="6" width="14.7109375" style="5" bestFit="1" customWidth="1"/>
    <col min="7" max="16384" width="9.140625" style="5"/>
  </cols>
  <sheetData>
    <row r="1" spans="1:6" s="337" customFormat="1" ht="30" thickBot="1" x14ac:dyDescent="0.3">
      <c r="A1" s="345" t="s">
        <v>0</v>
      </c>
      <c r="B1" s="346" t="s">
        <v>1</v>
      </c>
      <c r="C1" s="346" t="s">
        <v>491</v>
      </c>
      <c r="D1" s="347" t="s">
        <v>492</v>
      </c>
      <c r="E1" s="348" t="s">
        <v>500</v>
      </c>
      <c r="F1" s="348" t="s">
        <v>494</v>
      </c>
    </row>
    <row r="2" spans="1:6" s="418" customFormat="1" ht="48.75" x14ac:dyDescent="0.25">
      <c r="A2" s="350" t="s">
        <v>691</v>
      </c>
      <c r="B2" s="351">
        <v>6901068245</v>
      </c>
      <c r="C2" s="352" t="s">
        <v>312</v>
      </c>
      <c r="D2" s="353" t="s">
        <v>692</v>
      </c>
      <c r="E2" s="417">
        <v>41470</v>
      </c>
      <c r="F2" s="356">
        <v>16536.21</v>
      </c>
    </row>
    <row r="3" spans="1:6" s="418" customFormat="1" ht="49.5" thickBot="1" x14ac:dyDescent="0.3">
      <c r="A3" s="350" t="s">
        <v>691</v>
      </c>
      <c r="B3" s="351">
        <v>6901068245</v>
      </c>
      <c r="C3" s="373" t="s">
        <v>312</v>
      </c>
      <c r="D3" s="412" t="s">
        <v>693</v>
      </c>
      <c r="E3" s="419">
        <v>41470</v>
      </c>
      <c r="F3" s="377">
        <v>3118169.33</v>
      </c>
    </row>
    <row r="4" spans="1:6" s="418" customFormat="1" thickBot="1" x14ac:dyDescent="0.3">
      <c r="A4" s="378" t="s">
        <v>21</v>
      </c>
      <c r="B4" s="379"/>
      <c r="C4" s="380"/>
      <c r="D4" s="381"/>
      <c r="E4" s="420"/>
      <c r="F4" s="413">
        <f>F3+F2</f>
        <v>3134705.54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9"/>
  <sheetViews>
    <sheetView topLeftCell="A181" workbookViewId="0">
      <selection activeCell="A218" sqref="A218:XFD218"/>
    </sheetView>
  </sheetViews>
  <sheetFormatPr defaultColWidth="9.140625" defaultRowHeight="10.5" x14ac:dyDescent="0.2"/>
  <cols>
    <col min="1" max="1" width="26.7109375" style="5" customWidth="1"/>
    <col min="2" max="2" width="19.5703125" style="5" customWidth="1"/>
    <col min="3" max="3" width="13.5703125" style="5" customWidth="1"/>
    <col min="4" max="4" width="16.42578125" style="5" customWidth="1"/>
    <col min="5" max="5" width="21.140625" style="5" customWidth="1"/>
    <col min="6" max="6" width="18.140625" style="5" customWidth="1"/>
    <col min="7" max="16384" width="9.140625" style="5"/>
  </cols>
  <sheetData>
    <row r="1" spans="1:6" ht="20.25" thickBot="1" x14ac:dyDescent="0.25">
      <c r="A1" s="206" t="s">
        <v>0</v>
      </c>
      <c r="B1" s="206" t="s">
        <v>1</v>
      </c>
      <c r="C1" s="207" t="s">
        <v>2</v>
      </c>
      <c r="D1" s="207" t="s">
        <v>3</v>
      </c>
      <c r="E1" s="207" t="s">
        <v>4</v>
      </c>
      <c r="F1" s="207" t="s">
        <v>5</v>
      </c>
    </row>
    <row r="2" spans="1:6" x14ac:dyDescent="0.2">
      <c r="A2" s="11" t="s">
        <v>96</v>
      </c>
      <c r="B2" s="12">
        <v>6904011455</v>
      </c>
      <c r="C2" s="13" t="s">
        <v>97</v>
      </c>
      <c r="D2" s="14">
        <v>40359</v>
      </c>
      <c r="E2" s="52" t="s">
        <v>104</v>
      </c>
      <c r="F2" s="16">
        <v>8157.56</v>
      </c>
    </row>
    <row r="3" spans="1:6" x14ac:dyDescent="0.2">
      <c r="A3" s="17" t="s">
        <v>96</v>
      </c>
      <c r="B3" s="7">
        <v>6904011455</v>
      </c>
      <c r="C3" s="18" t="s">
        <v>98</v>
      </c>
      <c r="D3" s="19">
        <v>40421</v>
      </c>
      <c r="E3" s="55" t="s">
        <v>104</v>
      </c>
      <c r="F3" s="21">
        <v>3382.86</v>
      </c>
    </row>
    <row r="4" spans="1:6" x14ac:dyDescent="0.2">
      <c r="A4" s="17" t="s">
        <v>96</v>
      </c>
      <c r="B4" s="7">
        <v>6904011455</v>
      </c>
      <c r="C4" s="18" t="s">
        <v>99</v>
      </c>
      <c r="D4" s="19">
        <v>40451</v>
      </c>
      <c r="E4" s="55" t="s">
        <v>104</v>
      </c>
      <c r="F4" s="21">
        <v>1100.3</v>
      </c>
    </row>
    <row r="5" spans="1:6" x14ac:dyDescent="0.2">
      <c r="A5" s="17" t="s">
        <v>96</v>
      </c>
      <c r="B5" s="7">
        <v>6904011455</v>
      </c>
      <c r="C5" s="18" t="s">
        <v>100</v>
      </c>
      <c r="D5" s="19">
        <v>40574</v>
      </c>
      <c r="E5" s="55" t="s">
        <v>104</v>
      </c>
      <c r="F5" s="21">
        <v>4081.4</v>
      </c>
    </row>
    <row r="6" spans="1:6" x14ac:dyDescent="0.2">
      <c r="A6" s="17" t="s">
        <v>96</v>
      </c>
      <c r="B6" s="7">
        <v>6904011455</v>
      </c>
      <c r="C6" s="18" t="s">
        <v>101</v>
      </c>
      <c r="D6" s="19">
        <v>40602</v>
      </c>
      <c r="E6" s="55" t="s">
        <v>104</v>
      </c>
      <c r="F6" s="21">
        <v>25229.23</v>
      </c>
    </row>
    <row r="7" spans="1:6" x14ac:dyDescent="0.2">
      <c r="A7" s="17" t="s">
        <v>96</v>
      </c>
      <c r="B7" s="7">
        <v>6904011455</v>
      </c>
      <c r="C7" s="18" t="s">
        <v>102</v>
      </c>
      <c r="D7" s="42">
        <v>40633</v>
      </c>
      <c r="E7" s="55" t="s">
        <v>104</v>
      </c>
      <c r="F7" s="21">
        <v>43608.82</v>
      </c>
    </row>
    <row r="8" spans="1:6" x14ac:dyDescent="0.2">
      <c r="A8" s="17" t="s">
        <v>96</v>
      </c>
      <c r="B8" s="7">
        <v>6904011455</v>
      </c>
      <c r="C8" s="160" t="s">
        <v>103</v>
      </c>
      <c r="D8" s="91">
        <v>40663</v>
      </c>
      <c r="E8" s="163" t="s">
        <v>104</v>
      </c>
      <c r="F8" s="44">
        <v>61137.61</v>
      </c>
    </row>
    <row r="9" spans="1:6" x14ac:dyDescent="0.2">
      <c r="A9" s="17" t="s">
        <v>96</v>
      </c>
      <c r="B9" s="7">
        <v>6904011455</v>
      </c>
      <c r="C9" s="57" t="s">
        <v>105</v>
      </c>
      <c r="E9" s="163" t="s">
        <v>104</v>
      </c>
      <c r="F9" s="58">
        <v>2000</v>
      </c>
    </row>
    <row r="10" spans="1:6" ht="11.25" thickBot="1" x14ac:dyDescent="0.25">
      <c r="A10" s="22" t="s">
        <v>21</v>
      </c>
      <c r="B10" s="23"/>
      <c r="C10" s="208"/>
      <c r="D10" s="209"/>
      <c r="E10" s="210"/>
      <c r="F10" s="211">
        <f>F2+F3+F4+F5+F6+F7+F8+F9</f>
        <v>148697.78</v>
      </c>
    </row>
    <row r="11" spans="1:6" ht="11.25" thickBot="1" x14ac:dyDescent="0.25">
      <c r="A11" s="61" t="s">
        <v>106</v>
      </c>
      <c r="B11" s="61">
        <v>6905002069</v>
      </c>
      <c r="C11" s="212"/>
      <c r="D11" s="213"/>
      <c r="E11" s="214"/>
      <c r="F11" s="215">
        <v>18660.439999999999</v>
      </c>
    </row>
    <row r="12" spans="1:6" x14ac:dyDescent="0.2">
      <c r="A12" s="11" t="s">
        <v>107</v>
      </c>
      <c r="B12" s="12">
        <v>6903021732</v>
      </c>
      <c r="C12" s="13" t="s">
        <v>108</v>
      </c>
      <c r="D12" s="14">
        <v>40574</v>
      </c>
      <c r="E12" s="52" t="s">
        <v>110</v>
      </c>
      <c r="F12" s="109">
        <v>115832.79</v>
      </c>
    </row>
    <row r="13" spans="1:6" x14ac:dyDescent="0.2">
      <c r="A13" s="17" t="s">
        <v>107</v>
      </c>
      <c r="B13" s="7">
        <v>6903021732</v>
      </c>
      <c r="C13" s="41" t="s">
        <v>109</v>
      </c>
      <c r="D13" s="42">
        <v>40602</v>
      </c>
      <c r="E13" s="87" t="s">
        <v>110</v>
      </c>
      <c r="F13" s="179">
        <v>115832.79</v>
      </c>
    </row>
    <row r="14" spans="1:6" ht="11.25" thickBot="1" x14ac:dyDescent="0.25">
      <c r="A14" s="22" t="s">
        <v>21</v>
      </c>
      <c r="B14" s="23"/>
      <c r="C14" s="208"/>
      <c r="D14" s="209"/>
      <c r="E14" s="34"/>
      <c r="F14" s="114">
        <f>F12+F13</f>
        <v>231665.58</v>
      </c>
    </row>
    <row r="15" spans="1:6" x14ac:dyDescent="0.2">
      <c r="A15" s="11" t="s">
        <v>111</v>
      </c>
      <c r="B15" s="12">
        <v>6903021845</v>
      </c>
      <c r="C15" s="200" t="s">
        <v>113</v>
      </c>
      <c r="D15" s="191">
        <v>40209</v>
      </c>
      <c r="E15" s="184"/>
      <c r="F15" s="185">
        <v>128104.05</v>
      </c>
    </row>
    <row r="16" spans="1:6" x14ac:dyDescent="0.2">
      <c r="A16" s="17" t="s">
        <v>111</v>
      </c>
      <c r="B16" s="7">
        <v>6903021845</v>
      </c>
      <c r="C16" s="201" t="s">
        <v>114</v>
      </c>
      <c r="D16" s="192">
        <v>40237</v>
      </c>
      <c r="E16" s="202"/>
      <c r="F16" s="197">
        <v>100758.19</v>
      </c>
    </row>
    <row r="17" spans="1:6" x14ac:dyDescent="0.2">
      <c r="A17" s="17" t="s">
        <v>111</v>
      </c>
      <c r="B17" s="7">
        <v>6903021845</v>
      </c>
      <c r="C17" s="201" t="s">
        <v>115</v>
      </c>
      <c r="D17" s="192">
        <v>40268</v>
      </c>
      <c r="E17" s="202"/>
      <c r="F17" s="197">
        <v>87669.41</v>
      </c>
    </row>
    <row r="18" spans="1:6" x14ac:dyDescent="0.2">
      <c r="A18" s="17" t="s">
        <v>111</v>
      </c>
      <c r="B18" s="7">
        <v>6903021845</v>
      </c>
      <c r="C18" s="201" t="s">
        <v>116</v>
      </c>
      <c r="D18" s="192">
        <v>40298</v>
      </c>
      <c r="E18" s="202"/>
      <c r="F18" s="197">
        <v>58323.360000000001</v>
      </c>
    </row>
    <row r="19" spans="1:6" x14ac:dyDescent="0.2">
      <c r="A19" s="17" t="s">
        <v>111</v>
      </c>
      <c r="B19" s="7">
        <v>6903021845</v>
      </c>
      <c r="C19" s="201" t="s">
        <v>117</v>
      </c>
      <c r="D19" s="192">
        <v>40329</v>
      </c>
      <c r="E19" s="202"/>
      <c r="F19" s="197">
        <v>25711</v>
      </c>
    </row>
    <row r="20" spans="1:6" x14ac:dyDescent="0.2">
      <c r="A20" s="17" t="s">
        <v>111</v>
      </c>
      <c r="B20" s="7">
        <v>6903021845</v>
      </c>
      <c r="C20" s="201" t="s">
        <v>118</v>
      </c>
      <c r="D20" s="192">
        <v>40359</v>
      </c>
      <c r="E20" s="202"/>
      <c r="F20" s="197">
        <v>19685.25</v>
      </c>
    </row>
    <row r="21" spans="1:6" x14ac:dyDescent="0.2">
      <c r="A21" s="17" t="s">
        <v>111</v>
      </c>
      <c r="B21" s="7">
        <v>6903021845</v>
      </c>
      <c r="C21" s="201" t="s">
        <v>119</v>
      </c>
      <c r="D21" s="192">
        <v>40390</v>
      </c>
      <c r="E21" s="202"/>
      <c r="F21" s="197">
        <v>24861.53</v>
      </c>
    </row>
    <row r="22" spans="1:6" x14ac:dyDescent="0.2">
      <c r="A22" s="17" t="s">
        <v>111</v>
      </c>
      <c r="B22" s="7">
        <v>6903021845</v>
      </c>
      <c r="C22" s="201" t="s">
        <v>120</v>
      </c>
      <c r="D22" s="192">
        <v>40421</v>
      </c>
      <c r="E22" s="202"/>
      <c r="F22" s="197">
        <v>25686</v>
      </c>
    </row>
    <row r="23" spans="1:6" x14ac:dyDescent="0.2">
      <c r="A23" s="17" t="s">
        <v>111</v>
      </c>
      <c r="B23" s="7">
        <v>6903021845</v>
      </c>
      <c r="C23" s="201" t="s">
        <v>121</v>
      </c>
      <c r="D23" s="192">
        <v>40451</v>
      </c>
      <c r="E23" s="202"/>
      <c r="F23" s="197">
        <v>25701.21</v>
      </c>
    </row>
    <row r="24" spans="1:6" x14ac:dyDescent="0.2">
      <c r="A24" s="17" t="s">
        <v>111</v>
      </c>
      <c r="B24" s="7">
        <v>6903021845</v>
      </c>
      <c r="C24" s="201" t="s">
        <v>122</v>
      </c>
      <c r="D24" s="192">
        <v>40482</v>
      </c>
      <c r="E24" s="202"/>
      <c r="F24" s="197">
        <v>70286.39</v>
      </c>
    </row>
    <row r="25" spans="1:6" x14ac:dyDescent="0.2">
      <c r="A25" s="17" t="s">
        <v>111</v>
      </c>
      <c r="B25" s="7">
        <v>6903021845</v>
      </c>
      <c r="C25" s="201" t="s">
        <v>123</v>
      </c>
      <c r="D25" s="192">
        <v>40512</v>
      </c>
      <c r="E25" s="202"/>
      <c r="F25" s="197">
        <v>75482.44</v>
      </c>
    </row>
    <row r="26" spans="1:6" x14ac:dyDescent="0.2">
      <c r="A26" s="17" t="s">
        <v>111</v>
      </c>
      <c r="B26" s="7">
        <v>6903021845</v>
      </c>
      <c r="C26" s="201" t="s">
        <v>124</v>
      </c>
      <c r="D26" s="192">
        <v>40694</v>
      </c>
      <c r="E26" s="202"/>
      <c r="F26" s="197">
        <v>1000</v>
      </c>
    </row>
    <row r="27" spans="1:6" x14ac:dyDescent="0.2">
      <c r="A27" s="17" t="s">
        <v>111</v>
      </c>
      <c r="B27" s="7">
        <v>6903021845</v>
      </c>
      <c r="C27" s="201" t="s">
        <v>125</v>
      </c>
      <c r="D27" s="192">
        <v>40724</v>
      </c>
      <c r="E27" s="202"/>
      <c r="F27" s="197">
        <v>31269.06</v>
      </c>
    </row>
    <row r="28" spans="1:6" x14ac:dyDescent="0.2">
      <c r="A28" s="17" t="s">
        <v>111</v>
      </c>
      <c r="B28" s="7">
        <v>6903021845</v>
      </c>
      <c r="C28" s="201" t="s">
        <v>126</v>
      </c>
      <c r="D28" s="192">
        <v>40755</v>
      </c>
      <c r="E28" s="202"/>
      <c r="F28" s="197">
        <v>31279.99</v>
      </c>
    </row>
    <row r="29" spans="1:6" x14ac:dyDescent="0.2">
      <c r="A29" s="17" t="s">
        <v>111</v>
      </c>
      <c r="B29" s="7">
        <v>6903021845</v>
      </c>
      <c r="C29" s="216" t="s">
        <v>127</v>
      </c>
      <c r="D29" s="193">
        <v>40786</v>
      </c>
      <c r="E29" s="202"/>
      <c r="F29" s="187">
        <v>22579.77</v>
      </c>
    </row>
    <row r="30" spans="1:6" ht="11.25" thickBot="1" x14ac:dyDescent="0.25">
      <c r="A30" s="22" t="s">
        <v>21</v>
      </c>
      <c r="B30" s="23"/>
      <c r="C30" s="208"/>
      <c r="D30" s="217"/>
      <c r="E30" s="218"/>
      <c r="F30" s="211">
        <f>SUM(F15:F29)</f>
        <v>728397.65000000014</v>
      </c>
    </row>
    <row r="31" spans="1:6" ht="11.25" thickBot="1" x14ac:dyDescent="0.25">
      <c r="A31" s="61" t="s">
        <v>112</v>
      </c>
      <c r="B31" s="79">
        <v>6904019239</v>
      </c>
      <c r="C31" s="80" t="s">
        <v>129</v>
      </c>
      <c r="D31" s="219">
        <v>40786</v>
      </c>
      <c r="E31" s="215"/>
      <c r="F31" s="215">
        <v>858.1</v>
      </c>
    </row>
    <row r="32" spans="1:6" ht="11.25" thickBot="1" x14ac:dyDescent="0.25">
      <c r="A32" s="11" t="s">
        <v>128</v>
      </c>
      <c r="B32" s="12">
        <v>6905032352</v>
      </c>
      <c r="C32" s="97" t="s">
        <v>130</v>
      </c>
      <c r="D32" s="220">
        <v>40786</v>
      </c>
      <c r="E32" s="180" t="s">
        <v>131</v>
      </c>
      <c r="F32" s="181">
        <v>35410.980000000003</v>
      </c>
    </row>
    <row r="33" spans="1:6" x14ac:dyDescent="0.2">
      <c r="A33" s="17" t="s">
        <v>128</v>
      </c>
      <c r="B33" s="7">
        <v>6905032352</v>
      </c>
      <c r="C33" s="69" t="s">
        <v>105</v>
      </c>
      <c r="D33" s="221"/>
      <c r="E33" s="180" t="s">
        <v>131</v>
      </c>
      <c r="F33" s="221">
        <v>2000</v>
      </c>
    </row>
    <row r="34" spans="1:6" ht="11.25" thickBot="1" x14ac:dyDescent="0.25">
      <c r="A34" s="83" t="s">
        <v>21</v>
      </c>
      <c r="B34" s="23"/>
      <c r="C34" s="222"/>
      <c r="D34" s="223"/>
      <c r="E34" s="224"/>
      <c r="F34" s="225">
        <f>D33+F32</f>
        <v>35410.980000000003</v>
      </c>
    </row>
    <row r="35" spans="1:6" x14ac:dyDescent="0.2">
      <c r="A35" s="11" t="s">
        <v>132</v>
      </c>
      <c r="B35" s="12">
        <v>6950016377</v>
      </c>
      <c r="C35" s="13" t="s">
        <v>133</v>
      </c>
      <c r="D35" s="14">
        <v>40602</v>
      </c>
      <c r="E35" s="52" t="s">
        <v>136</v>
      </c>
      <c r="F35" s="16">
        <v>32017.99</v>
      </c>
    </row>
    <row r="36" spans="1:6" x14ac:dyDescent="0.2">
      <c r="A36" s="17" t="s">
        <v>132</v>
      </c>
      <c r="B36" s="7">
        <v>6950016377</v>
      </c>
      <c r="C36" s="18" t="s">
        <v>134</v>
      </c>
      <c r="D36" s="19">
        <v>40633</v>
      </c>
      <c r="E36" s="87" t="s">
        <v>136</v>
      </c>
      <c r="F36" s="21">
        <v>24493.96</v>
      </c>
    </row>
    <row r="37" spans="1:6" x14ac:dyDescent="0.2">
      <c r="A37" s="17" t="s">
        <v>132</v>
      </c>
      <c r="B37" s="7">
        <v>6950016377</v>
      </c>
      <c r="C37" s="41" t="s">
        <v>135</v>
      </c>
      <c r="D37" s="42">
        <v>40663</v>
      </c>
      <c r="E37" s="87" t="s">
        <v>136</v>
      </c>
      <c r="F37" s="44">
        <v>9592.85</v>
      </c>
    </row>
    <row r="38" spans="1:6" x14ac:dyDescent="0.2">
      <c r="A38" s="17" t="s">
        <v>132</v>
      </c>
      <c r="B38" s="7">
        <v>6950016377</v>
      </c>
      <c r="C38" s="57" t="s">
        <v>105</v>
      </c>
      <c r="D38" s="221"/>
      <c r="E38" s="87" t="s">
        <v>136</v>
      </c>
      <c r="F38" s="221">
        <v>2000</v>
      </c>
    </row>
    <row r="39" spans="1:6" x14ac:dyDescent="0.2">
      <c r="A39" s="17" t="s">
        <v>132</v>
      </c>
      <c r="B39" s="7">
        <v>6950016377</v>
      </c>
      <c r="C39" s="57" t="s">
        <v>92</v>
      </c>
      <c r="D39" s="221"/>
      <c r="E39" s="87" t="s">
        <v>136</v>
      </c>
      <c r="F39" s="221">
        <v>3699.03</v>
      </c>
    </row>
    <row r="40" spans="1:6" ht="11.25" thickBot="1" x14ac:dyDescent="0.25">
      <c r="A40" s="22" t="s">
        <v>21</v>
      </c>
      <c r="B40" s="23"/>
      <c r="C40" s="208"/>
      <c r="D40" s="223"/>
      <c r="E40" s="218"/>
      <c r="F40" s="211">
        <f>F35+F36+F37+F38+F39</f>
        <v>71803.83</v>
      </c>
    </row>
    <row r="41" spans="1:6" x14ac:dyDescent="0.2">
      <c r="A41" s="11" t="s">
        <v>137</v>
      </c>
      <c r="B41" s="12">
        <v>6902028460</v>
      </c>
      <c r="C41" s="13" t="s">
        <v>138</v>
      </c>
      <c r="D41" s="14">
        <v>40512</v>
      </c>
      <c r="E41" s="52" t="s">
        <v>147</v>
      </c>
      <c r="F41" s="16">
        <v>66275.5</v>
      </c>
    </row>
    <row r="42" spans="1:6" x14ac:dyDescent="0.2">
      <c r="A42" s="17" t="s">
        <v>137</v>
      </c>
      <c r="B42" s="7">
        <v>6902028460</v>
      </c>
      <c r="C42" s="18" t="s">
        <v>139</v>
      </c>
      <c r="D42" s="19">
        <v>40543</v>
      </c>
      <c r="E42" s="55" t="s">
        <v>147</v>
      </c>
      <c r="F42" s="21">
        <v>154909.54</v>
      </c>
    </row>
    <row r="43" spans="1:6" x14ac:dyDescent="0.2">
      <c r="A43" s="17" t="s">
        <v>137</v>
      </c>
      <c r="B43" s="7">
        <v>6902028460</v>
      </c>
      <c r="C43" s="18" t="s">
        <v>140</v>
      </c>
      <c r="D43" s="19">
        <v>40574</v>
      </c>
      <c r="E43" s="55" t="s">
        <v>147</v>
      </c>
      <c r="F43" s="21">
        <v>106038.46</v>
      </c>
    </row>
    <row r="44" spans="1:6" x14ac:dyDescent="0.2">
      <c r="A44" s="17" t="s">
        <v>137</v>
      </c>
      <c r="B44" s="7">
        <v>6902028460</v>
      </c>
      <c r="C44" s="18" t="s">
        <v>141</v>
      </c>
      <c r="D44" s="19">
        <v>40602</v>
      </c>
      <c r="E44" s="55" t="s">
        <v>147</v>
      </c>
      <c r="F44" s="21">
        <v>195350.28</v>
      </c>
    </row>
    <row r="45" spans="1:6" x14ac:dyDescent="0.2">
      <c r="A45" s="17" t="s">
        <v>137</v>
      </c>
      <c r="B45" s="7">
        <v>6902028460</v>
      </c>
      <c r="C45" s="18" t="s">
        <v>142</v>
      </c>
      <c r="D45" s="19">
        <v>40633</v>
      </c>
      <c r="E45" s="55" t="s">
        <v>147</v>
      </c>
      <c r="F45" s="21">
        <v>187808.58</v>
      </c>
    </row>
    <row r="46" spans="1:6" x14ac:dyDescent="0.2">
      <c r="A46" s="17" t="s">
        <v>137</v>
      </c>
      <c r="B46" s="7">
        <v>6902028460</v>
      </c>
      <c r="C46" s="18" t="s">
        <v>143</v>
      </c>
      <c r="D46" s="19">
        <v>40663</v>
      </c>
      <c r="E46" s="55" t="s">
        <v>147</v>
      </c>
      <c r="F46" s="21">
        <v>160777.65</v>
      </c>
    </row>
    <row r="47" spans="1:6" x14ac:dyDescent="0.2">
      <c r="A47" s="17" t="s">
        <v>137</v>
      </c>
      <c r="B47" s="7">
        <v>6902028460</v>
      </c>
      <c r="C47" s="18" t="s">
        <v>144</v>
      </c>
      <c r="D47" s="19">
        <v>40694</v>
      </c>
      <c r="E47" s="55" t="s">
        <v>148</v>
      </c>
      <c r="F47" s="21">
        <v>19432.12</v>
      </c>
    </row>
    <row r="48" spans="1:6" x14ac:dyDescent="0.2">
      <c r="A48" s="17" t="s">
        <v>137</v>
      </c>
      <c r="B48" s="7">
        <v>6902028460</v>
      </c>
      <c r="C48" s="18" t="s">
        <v>145</v>
      </c>
      <c r="D48" s="19">
        <v>40755</v>
      </c>
      <c r="E48" s="55" t="s">
        <v>148</v>
      </c>
      <c r="F48" s="21">
        <v>11390.48</v>
      </c>
    </row>
    <row r="49" spans="1:6" x14ac:dyDescent="0.2">
      <c r="A49" s="17" t="s">
        <v>137</v>
      </c>
      <c r="B49" s="7">
        <v>6902028460</v>
      </c>
      <c r="C49" s="41" t="s">
        <v>146</v>
      </c>
      <c r="D49" s="42">
        <v>40786</v>
      </c>
      <c r="E49" s="56" t="s">
        <v>148</v>
      </c>
      <c r="F49" s="44">
        <v>36052.800000000003</v>
      </c>
    </row>
    <row r="50" spans="1:6" x14ac:dyDescent="0.2">
      <c r="A50" s="17" t="s">
        <v>137</v>
      </c>
      <c r="B50" s="7">
        <v>6902028460</v>
      </c>
      <c r="C50" s="57" t="s">
        <v>105</v>
      </c>
      <c r="D50" s="58"/>
      <c r="E50" s="56" t="s">
        <v>148</v>
      </c>
      <c r="F50" s="58">
        <v>1713.2</v>
      </c>
    </row>
    <row r="51" spans="1:6" x14ac:dyDescent="0.2">
      <c r="A51" s="17" t="s">
        <v>137</v>
      </c>
      <c r="B51" s="7">
        <v>6902028460</v>
      </c>
      <c r="C51" s="57" t="s">
        <v>92</v>
      </c>
      <c r="D51" s="58"/>
      <c r="E51" s="59" t="s">
        <v>147</v>
      </c>
      <c r="F51" s="58">
        <v>78087.78</v>
      </c>
    </row>
    <row r="52" spans="1:6" ht="11.25" thickBot="1" x14ac:dyDescent="0.25">
      <c r="A52" s="22" t="s">
        <v>21</v>
      </c>
      <c r="B52" s="23"/>
      <c r="C52" s="34"/>
      <c r="D52" s="34"/>
      <c r="E52" s="34"/>
      <c r="F52" s="226">
        <f>F51+F50+F49+F48+F47+F46+F45+F44+F43+F42+F41</f>
        <v>1017836.39</v>
      </c>
    </row>
    <row r="53" spans="1:6" x14ac:dyDescent="0.2">
      <c r="A53" s="132" t="s">
        <v>149</v>
      </c>
      <c r="B53" s="133">
        <v>6903033791</v>
      </c>
      <c r="C53" s="447" t="s">
        <v>150</v>
      </c>
      <c r="D53" s="199">
        <v>40268</v>
      </c>
      <c r="E53" s="188" t="s">
        <v>156</v>
      </c>
      <c r="F53" s="189">
        <v>87711.72</v>
      </c>
    </row>
    <row r="54" spans="1:6" x14ac:dyDescent="0.2">
      <c r="A54" s="7" t="s">
        <v>149</v>
      </c>
      <c r="B54" s="7">
        <v>6903033791</v>
      </c>
      <c r="C54" s="57" t="s">
        <v>151</v>
      </c>
      <c r="D54" s="91">
        <v>40482</v>
      </c>
      <c r="E54" s="59" t="s">
        <v>157</v>
      </c>
      <c r="F54" s="59">
        <v>82655.61</v>
      </c>
    </row>
    <row r="55" spans="1:6" x14ac:dyDescent="0.2">
      <c r="A55" s="7" t="s">
        <v>149</v>
      </c>
      <c r="B55" s="7">
        <v>6903033791</v>
      </c>
      <c r="C55" s="57" t="s">
        <v>152</v>
      </c>
      <c r="D55" s="91">
        <v>40512</v>
      </c>
      <c r="E55" s="59" t="s">
        <v>157</v>
      </c>
      <c r="F55" s="59">
        <v>102256</v>
      </c>
    </row>
    <row r="56" spans="1:6" x14ac:dyDescent="0.2">
      <c r="A56" s="7" t="s">
        <v>149</v>
      </c>
      <c r="B56" s="7">
        <v>6903033791</v>
      </c>
      <c r="C56" s="57" t="s">
        <v>153</v>
      </c>
      <c r="D56" s="91">
        <v>40543</v>
      </c>
      <c r="E56" s="59" t="s">
        <v>157</v>
      </c>
      <c r="F56" s="59">
        <v>158969.18</v>
      </c>
    </row>
    <row r="57" spans="1:6" x14ac:dyDescent="0.2">
      <c r="A57" s="7" t="s">
        <v>149</v>
      </c>
      <c r="B57" s="7">
        <v>6903033791</v>
      </c>
      <c r="C57" s="57" t="s">
        <v>154</v>
      </c>
      <c r="D57" s="91">
        <v>40602</v>
      </c>
      <c r="E57" s="59" t="s">
        <v>158</v>
      </c>
      <c r="F57" s="59">
        <v>15344.45</v>
      </c>
    </row>
    <row r="58" spans="1:6" x14ac:dyDescent="0.2">
      <c r="A58" s="7" t="s">
        <v>149</v>
      </c>
      <c r="B58" s="7">
        <v>6903033791</v>
      </c>
      <c r="C58" s="57" t="s">
        <v>155</v>
      </c>
      <c r="D58" s="91">
        <v>40633</v>
      </c>
      <c r="E58" s="59" t="s">
        <v>158</v>
      </c>
      <c r="F58" s="59">
        <v>105607.28</v>
      </c>
    </row>
    <row r="59" spans="1:6" x14ac:dyDescent="0.2">
      <c r="A59" s="7" t="s">
        <v>149</v>
      </c>
      <c r="B59" s="7">
        <v>6903033791</v>
      </c>
      <c r="C59" s="8" t="s">
        <v>105</v>
      </c>
      <c r="D59" s="227"/>
      <c r="E59" s="59" t="s">
        <v>158</v>
      </c>
      <c r="F59" s="227">
        <v>5736.3</v>
      </c>
    </row>
    <row r="60" spans="1:6" x14ac:dyDescent="0.2">
      <c r="A60" s="7" t="s">
        <v>149</v>
      </c>
      <c r="B60" s="7">
        <v>6903033791</v>
      </c>
      <c r="C60" s="57" t="s">
        <v>92</v>
      </c>
      <c r="D60" s="58"/>
      <c r="E60" s="59" t="s">
        <v>158</v>
      </c>
      <c r="F60" s="58">
        <v>5000</v>
      </c>
    </row>
    <row r="61" spans="1:6" x14ac:dyDescent="0.2">
      <c r="A61" s="7" t="s">
        <v>149</v>
      </c>
      <c r="B61" s="7">
        <v>6903033791</v>
      </c>
      <c r="C61" s="57" t="s">
        <v>92</v>
      </c>
      <c r="D61" s="58"/>
      <c r="E61" s="227" t="s">
        <v>804</v>
      </c>
      <c r="F61" s="58">
        <v>10597.23</v>
      </c>
    </row>
    <row r="62" spans="1:6" ht="11.25" thickBot="1" x14ac:dyDescent="0.25">
      <c r="A62" s="448" t="s">
        <v>21</v>
      </c>
      <c r="B62" s="449"/>
      <c r="C62" s="166"/>
      <c r="D62" s="166"/>
      <c r="F62" s="450">
        <f>SUM(F53:F61)</f>
        <v>573877.77</v>
      </c>
    </row>
    <row r="63" spans="1:6" x14ac:dyDescent="0.2">
      <c r="A63" s="132" t="s">
        <v>159</v>
      </c>
      <c r="B63" s="133">
        <v>6901092939</v>
      </c>
      <c r="C63" s="447" t="s">
        <v>160</v>
      </c>
      <c r="D63" s="199">
        <v>40298</v>
      </c>
      <c r="E63" s="188" t="s">
        <v>176</v>
      </c>
      <c r="F63" s="189">
        <v>7696.04</v>
      </c>
    </row>
    <row r="64" spans="1:6" x14ac:dyDescent="0.2">
      <c r="A64" s="7" t="s">
        <v>159</v>
      </c>
      <c r="B64" s="7">
        <v>6901092939</v>
      </c>
      <c r="C64" s="57" t="s">
        <v>161</v>
      </c>
      <c r="D64" s="91">
        <v>40329</v>
      </c>
      <c r="E64" s="59" t="s">
        <v>176</v>
      </c>
      <c r="F64" s="122">
        <v>7696.04</v>
      </c>
    </row>
    <row r="65" spans="1:6" x14ac:dyDescent="0.2">
      <c r="A65" s="7" t="s">
        <v>159</v>
      </c>
      <c r="B65" s="7">
        <v>6901092939</v>
      </c>
      <c r="C65" s="57" t="s">
        <v>162</v>
      </c>
      <c r="D65" s="91">
        <v>40359</v>
      </c>
      <c r="E65" s="59" t="s">
        <v>176</v>
      </c>
      <c r="F65" s="122">
        <v>7696.04</v>
      </c>
    </row>
    <row r="66" spans="1:6" x14ac:dyDescent="0.2">
      <c r="A66" s="7" t="s">
        <v>159</v>
      </c>
      <c r="B66" s="7">
        <v>6901092939</v>
      </c>
      <c r="C66" s="57" t="s">
        <v>163</v>
      </c>
      <c r="D66" s="91">
        <v>40390</v>
      </c>
      <c r="E66" s="59" t="s">
        <v>176</v>
      </c>
      <c r="F66" s="122">
        <v>7696.04</v>
      </c>
    </row>
    <row r="67" spans="1:6" x14ac:dyDescent="0.2">
      <c r="A67" s="7" t="s">
        <v>159</v>
      </c>
      <c r="B67" s="7">
        <v>6901092939</v>
      </c>
      <c r="C67" s="57" t="s">
        <v>164</v>
      </c>
      <c r="D67" s="91">
        <v>40421</v>
      </c>
      <c r="E67" s="59" t="s">
        <v>177</v>
      </c>
      <c r="F67" s="59">
        <v>2500.69</v>
      </c>
    </row>
    <row r="68" spans="1:6" x14ac:dyDescent="0.2">
      <c r="A68" s="7" t="s">
        <v>159</v>
      </c>
      <c r="B68" s="7">
        <v>6901092939</v>
      </c>
      <c r="C68" s="57" t="s">
        <v>165</v>
      </c>
      <c r="D68" s="91">
        <v>40451</v>
      </c>
      <c r="E68" s="59" t="s">
        <v>177</v>
      </c>
      <c r="F68" s="59">
        <v>4673.71</v>
      </c>
    </row>
    <row r="69" spans="1:6" x14ac:dyDescent="0.2">
      <c r="A69" s="7" t="s">
        <v>159</v>
      </c>
      <c r="B69" s="7">
        <v>6901092939</v>
      </c>
      <c r="C69" s="57" t="s">
        <v>166</v>
      </c>
      <c r="D69" s="91">
        <v>40482</v>
      </c>
      <c r="E69" s="59" t="s">
        <v>177</v>
      </c>
      <c r="F69" s="59">
        <v>12443.11</v>
      </c>
    </row>
    <row r="70" spans="1:6" x14ac:dyDescent="0.2">
      <c r="A70" s="7" t="s">
        <v>159</v>
      </c>
      <c r="B70" s="7">
        <v>6901092939</v>
      </c>
      <c r="C70" s="57" t="s">
        <v>167</v>
      </c>
      <c r="D70" s="91">
        <v>40512</v>
      </c>
      <c r="E70" s="59" t="s">
        <v>177</v>
      </c>
      <c r="F70" s="59">
        <v>26766.06</v>
      </c>
    </row>
    <row r="71" spans="1:6" x14ac:dyDescent="0.2">
      <c r="A71" s="7" t="s">
        <v>159</v>
      </c>
      <c r="B71" s="7">
        <v>6901092939</v>
      </c>
      <c r="C71" s="57" t="s">
        <v>168</v>
      </c>
      <c r="D71" s="91">
        <v>40543</v>
      </c>
      <c r="E71" s="59" t="s">
        <v>177</v>
      </c>
      <c r="F71" s="59">
        <v>38838.379999999997</v>
      </c>
    </row>
    <row r="72" spans="1:6" x14ac:dyDescent="0.2">
      <c r="A72" s="7" t="s">
        <v>159</v>
      </c>
      <c r="B72" s="7">
        <v>6901092939</v>
      </c>
      <c r="C72" s="57" t="s">
        <v>169</v>
      </c>
      <c r="D72" s="91">
        <v>40574</v>
      </c>
      <c r="E72" s="59" t="s">
        <v>177</v>
      </c>
      <c r="F72" s="59">
        <v>46122.66</v>
      </c>
    </row>
    <row r="73" spans="1:6" x14ac:dyDescent="0.2">
      <c r="A73" s="7" t="s">
        <v>159</v>
      </c>
      <c r="B73" s="7">
        <v>6901092939</v>
      </c>
      <c r="C73" s="57" t="s">
        <v>170</v>
      </c>
      <c r="D73" s="91">
        <v>40633</v>
      </c>
      <c r="E73" s="59" t="s">
        <v>177</v>
      </c>
      <c r="F73" s="59">
        <v>12541.7</v>
      </c>
    </row>
    <row r="74" spans="1:6" x14ac:dyDescent="0.2">
      <c r="A74" s="7" t="s">
        <v>159</v>
      </c>
      <c r="B74" s="7">
        <v>6901092939</v>
      </c>
      <c r="C74" s="57" t="s">
        <v>171</v>
      </c>
      <c r="D74" s="91">
        <v>40663</v>
      </c>
      <c r="E74" s="59" t="s">
        <v>177</v>
      </c>
      <c r="F74" s="59">
        <v>39686.94</v>
      </c>
    </row>
    <row r="75" spans="1:6" x14ac:dyDescent="0.2">
      <c r="A75" s="7" t="s">
        <v>159</v>
      </c>
      <c r="B75" s="7">
        <v>6901092939</v>
      </c>
      <c r="C75" s="57" t="s">
        <v>172</v>
      </c>
      <c r="D75" s="91">
        <v>40694</v>
      </c>
      <c r="E75" s="59" t="s">
        <v>178</v>
      </c>
      <c r="F75" s="59">
        <v>35396.46</v>
      </c>
    </row>
    <row r="76" spans="1:6" x14ac:dyDescent="0.2">
      <c r="A76" s="7" t="s">
        <v>159</v>
      </c>
      <c r="B76" s="7">
        <v>6901092939</v>
      </c>
      <c r="C76" s="57" t="s">
        <v>173</v>
      </c>
      <c r="D76" s="91">
        <v>40724</v>
      </c>
      <c r="E76" s="59" t="s">
        <v>178</v>
      </c>
      <c r="F76" s="59">
        <v>36469.08</v>
      </c>
    </row>
    <row r="77" spans="1:6" x14ac:dyDescent="0.2">
      <c r="A77" s="7" t="s">
        <v>159</v>
      </c>
      <c r="B77" s="7">
        <v>6901092939</v>
      </c>
      <c r="C77" s="57" t="s">
        <v>174</v>
      </c>
      <c r="D77" s="91">
        <v>40755</v>
      </c>
      <c r="E77" s="59" t="s">
        <v>178</v>
      </c>
      <c r="F77" s="59">
        <v>35396.46</v>
      </c>
    </row>
    <row r="78" spans="1:6" x14ac:dyDescent="0.2">
      <c r="A78" s="7" t="s">
        <v>159</v>
      </c>
      <c r="B78" s="7">
        <v>6901092939</v>
      </c>
      <c r="C78" s="57" t="s">
        <v>175</v>
      </c>
      <c r="D78" s="91">
        <v>40786</v>
      </c>
      <c r="E78" s="59" t="s">
        <v>178</v>
      </c>
      <c r="F78" s="59">
        <v>5148.58</v>
      </c>
    </row>
    <row r="79" spans="1:6" x14ac:dyDescent="0.2">
      <c r="A79" s="7" t="s">
        <v>159</v>
      </c>
      <c r="B79" s="7">
        <v>6901092939</v>
      </c>
      <c r="C79" s="8" t="s">
        <v>105</v>
      </c>
      <c r="D79" s="8"/>
      <c r="E79" s="8" t="s">
        <v>805</v>
      </c>
      <c r="F79" s="108">
        <v>2000</v>
      </c>
    </row>
    <row r="80" spans="1:6" x14ac:dyDescent="0.2">
      <c r="A80" s="7" t="s">
        <v>159</v>
      </c>
      <c r="B80" s="7">
        <v>6901092939</v>
      </c>
      <c r="C80" s="8" t="s">
        <v>105</v>
      </c>
      <c r="D80" s="8"/>
      <c r="E80" s="8" t="s">
        <v>839</v>
      </c>
      <c r="F80" s="8">
        <v>1999.39</v>
      </c>
    </row>
    <row r="81" spans="1:6" x14ac:dyDescent="0.2">
      <c r="A81" s="7" t="s">
        <v>159</v>
      </c>
      <c r="B81" s="7">
        <v>6901092939</v>
      </c>
      <c r="C81" s="8" t="s">
        <v>92</v>
      </c>
      <c r="D81" s="8"/>
      <c r="E81" s="8" t="s">
        <v>805</v>
      </c>
      <c r="F81" s="8">
        <v>5593.59</v>
      </c>
    </row>
    <row r="82" spans="1:6" x14ac:dyDescent="0.2">
      <c r="A82" s="7" t="s">
        <v>159</v>
      </c>
      <c r="B82" s="7">
        <v>6901092939</v>
      </c>
      <c r="C82" s="8" t="s">
        <v>92</v>
      </c>
      <c r="D82" s="8"/>
      <c r="E82" s="8" t="s">
        <v>178</v>
      </c>
      <c r="F82" s="8">
        <v>19774.53</v>
      </c>
    </row>
    <row r="83" spans="1:6" ht="11.25" thickBot="1" x14ac:dyDescent="0.25">
      <c r="A83" s="22" t="s">
        <v>21</v>
      </c>
      <c r="B83" s="23"/>
      <c r="C83" s="34"/>
      <c r="D83" s="34"/>
      <c r="E83" s="34"/>
      <c r="F83" s="114">
        <f>SUM(F63:F82)</f>
        <v>356135.50000000012</v>
      </c>
    </row>
    <row r="84" spans="1:6" ht="11.25" thickBot="1" x14ac:dyDescent="0.25">
      <c r="A84" s="61" t="s">
        <v>179</v>
      </c>
      <c r="B84" s="79">
        <v>6901069457</v>
      </c>
      <c r="C84" s="80" t="s">
        <v>180</v>
      </c>
      <c r="D84" s="228">
        <v>40786</v>
      </c>
      <c r="E84" s="215"/>
      <c r="F84" s="229">
        <v>548.97</v>
      </c>
    </row>
    <row r="85" spans="1:6" x14ac:dyDescent="0.2">
      <c r="A85" s="11" t="s">
        <v>181</v>
      </c>
      <c r="B85" s="12">
        <v>6952020001</v>
      </c>
      <c r="C85" s="97" t="s">
        <v>182</v>
      </c>
      <c r="D85" s="183">
        <v>40543</v>
      </c>
      <c r="E85" s="52" t="s">
        <v>191</v>
      </c>
      <c r="F85" s="109">
        <v>135712.26999999999</v>
      </c>
    </row>
    <row r="86" spans="1:6" x14ac:dyDescent="0.2">
      <c r="A86" s="17" t="s">
        <v>181</v>
      </c>
      <c r="B86" s="7">
        <v>6952020001</v>
      </c>
      <c r="C86" s="57" t="s">
        <v>183</v>
      </c>
      <c r="D86" s="91">
        <v>40602</v>
      </c>
      <c r="E86" s="55" t="s">
        <v>190</v>
      </c>
      <c r="F86" s="110">
        <v>71453.87</v>
      </c>
    </row>
    <row r="87" spans="1:6" x14ac:dyDescent="0.2">
      <c r="A87" s="17" t="s">
        <v>181</v>
      </c>
      <c r="B87" s="7">
        <v>6952020001</v>
      </c>
      <c r="C87" s="57" t="s">
        <v>184</v>
      </c>
      <c r="D87" s="91">
        <v>40633</v>
      </c>
      <c r="E87" s="55" t="s">
        <v>190</v>
      </c>
      <c r="F87" s="110">
        <v>71453.87</v>
      </c>
    </row>
    <row r="88" spans="1:6" x14ac:dyDescent="0.2">
      <c r="A88" s="17" t="s">
        <v>181</v>
      </c>
      <c r="B88" s="7">
        <v>6952020001</v>
      </c>
      <c r="C88" s="57" t="s">
        <v>185</v>
      </c>
      <c r="D88" s="91">
        <v>40663</v>
      </c>
      <c r="E88" s="55" t="s">
        <v>190</v>
      </c>
      <c r="F88" s="110">
        <v>71453.87</v>
      </c>
    </row>
    <row r="89" spans="1:6" x14ac:dyDescent="0.2">
      <c r="A89" s="17" t="s">
        <v>181</v>
      </c>
      <c r="B89" s="7">
        <v>6952020001</v>
      </c>
      <c r="C89" s="94" t="s">
        <v>186</v>
      </c>
      <c r="D89" s="86">
        <v>40694</v>
      </c>
      <c r="E89" s="55" t="s">
        <v>190</v>
      </c>
      <c r="F89" s="110">
        <v>71453.87</v>
      </c>
    </row>
    <row r="90" spans="1:6" x14ac:dyDescent="0.2">
      <c r="A90" s="17" t="s">
        <v>181</v>
      </c>
      <c r="B90" s="7">
        <v>6952020001</v>
      </c>
      <c r="C90" s="18" t="s">
        <v>187</v>
      </c>
      <c r="D90" s="19">
        <v>40724</v>
      </c>
      <c r="E90" s="55" t="s">
        <v>190</v>
      </c>
      <c r="F90" s="110">
        <v>71453.87</v>
      </c>
    </row>
    <row r="91" spans="1:6" x14ac:dyDescent="0.2">
      <c r="A91" s="17" t="s">
        <v>181</v>
      </c>
      <c r="B91" s="7">
        <v>6952020001</v>
      </c>
      <c r="C91" s="18" t="s">
        <v>188</v>
      </c>
      <c r="D91" s="19">
        <v>40755</v>
      </c>
      <c r="E91" s="55" t="s">
        <v>190</v>
      </c>
      <c r="F91" s="110">
        <v>71453.87</v>
      </c>
    </row>
    <row r="92" spans="1:6" x14ac:dyDescent="0.2">
      <c r="A92" s="17" t="s">
        <v>181</v>
      </c>
      <c r="B92" s="7">
        <v>6952020001</v>
      </c>
      <c r="C92" s="41" t="s">
        <v>189</v>
      </c>
      <c r="D92" s="42">
        <v>40786</v>
      </c>
      <c r="E92" s="55" t="s">
        <v>190</v>
      </c>
      <c r="F92" s="110">
        <v>71453.87</v>
      </c>
    </row>
    <row r="93" spans="1:6" ht="11.25" thickBot="1" x14ac:dyDescent="0.25">
      <c r="A93" s="230" t="s">
        <v>21</v>
      </c>
      <c r="B93" s="34"/>
      <c r="C93" s="34"/>
      <c r="D93" s="34"/>
      <c r="E93" s="34"/>
      <c r="F93" s="114">
        <f>SUM(F63:F82)</f>
        <v>356135.50000000012</v>
      </c>
    </row>
    <row r="94" spans="1:6" x14ac:dyDescent="0.2">
      <c r="A94" s="66" t="s">
        <v>192</v>
      </c>
      <c r="B94" s="38">
        <v>6905079495</v>
      </c>
      <c r="C94" s="200" t="s">
        <v>193</v>
      </c>
      <c r="D94" s="191">
        <v>40602</v>
      </c>
      <c r="E94" s="184" t="s">
        <v>196</v>
      </c>
      <c r="F94" s="185">
        <v>7371.41</v>
      </c>
    </row>
    <row r="95" spans="1:6" x14ac:dyDescent="0.2">
      <c r="A95" s="68" t="s">
        <v>192</v>
      </c>
      <c r="B95" s="7">
        <v>6905079495</v>
      </c>
      <c r="C95" s="195" t="s">
        <v>194</v>
      </c>
      <c r="D95" s="192">
        <v>40724</v>
      </c>
      <c r="E95" s="196" t="s">
        <v>196</v>
      </c>
      <c r="F95" s="231">
        <v>0.01</v>
      </c>
    </row>
    <row r="96" spans="1:6" x14ac:dyDescent="0.2">
      <c r="A96" s="68" t="s">
        <v>192</v>
      </c>
      <c r="B96" s="7">
        <v>6905079495</v>
      </c>
      <c r="C96" s="198" t="s">
        <v>195</v>
      </c>
      <c r="D96" s="193">
        <v>40786</v>
      </c>
      <c r="E96" s="186" t="s">
        <v>196</v>
      </c>
      <c r="F96" s="187">
        <v>3024.94</v>
      </c>
    </row>
    <row r="97" spans="1:6" ht="11.25" thickBot="1" x14ac:dyDescent="0.25">
      <c r="A97" s="230" t="s">
        <v>21</v>
      </c>
      <c r="B97" s="34"/>
      <c r="C97" s="34"/>
      <c r="D97" s="34"/>
      <c r="E97" s="34"/>
      <c r="F97" s="226">
        <f>F94+F95+F96</f>
        <v>10396.36</v>
      </c>
    </row>
    <row r="98" spans="1:6" x14ac:dyDescent="0.2">
      <c r="A98" s="46" t="s">
        <v>197</v>
      </c>
      <c r="B98" s="38">
        <v>6950024201</v>
      </c>
      <c r="C98" s="13" t="s">
        <v>198</v>
      </c>
      <c r="D98" s="14">
        <v>40482</v>
      </c>
      <c r="E98" s="52" t="s">
        <v>207</v>
      </c>
      <c r="F98" s="109">
        <v>0</v>
      </c>
    </row>
    <row r="99" spans="1:6" x14ac:dyDescent="0.2">
      <c r="A99" s="68" t="s">
        <v>197</v>
      </c>
      <c r="B99" s="7">
        <v>6950024201</v>
      </c>
      <c r="C99" s="18" t="s">
        <v>199</v>
      </c>
      <c r="D99" s="19">
        <v>40543</v>
      </c>
      <c r="E99" s="87" t="s">
        <v>207</v>
      </c>
      <c r="F99" s="182">
        <v>0</v>
      </c>
    </row>
    <row r="100" spans="1:6" x14ac:dyDescent="0.2">
      <c r="A100" s="68" t="s">
        <v>197</v>
      </c>
      <c r="B100" s="7">
        <v>6950024201</v>
      </c>
      <c r="C100" s="18" t="s">
        <v>200</v>
      </c>
      <c r="D100" s="19">
        <v>40602</v>
      </c>
      <c r="E100" s="55" t="s">
        <v>208</v>
      </c>
      <c r="F100" s="110">
        <v>69233.47</v>
      </c>
    </row>
    <row r="101" spans="1:6" x14ac:dyDescent="0.2">
      <c r="A101" s="68" t="s">
        <v>197</v>
      </c>
      <c r="B101" s="7">
        <v>6950024201</v>
      </c>
      <c r="C101" s="18" t="s">
        <v>201</v>
      </c>
      <c r="D101" s="19">
        <v>40633</v>
      </c>
      <c r="E101" s="55" t="s">
        <v>208</v>
      </c>
      <c r="F101" s="110">
        <v>69233.47</v>
      </c>
    </row>
    <row r="102" spans="1:6" x14ac:dyDescent="0.2">
      <c r="A102" s="68" t="s">
        <v>197</v>
      </c>
      <c r="B102" s="7">
        <v>6950024201</v>
      </c>
      <c r="C102" s="18" t="s">
        <v>202</v>
      </c>
      <c r="D102" s="19">
        <v>40663</v>
      </c>
      <c r="E102" s="55" t="s">
        <v>208</v>
      </c>
      <c r="F102" s="110">
        <v>69233.47</v>
      </c>
    </row>
    <row r="103" spans="1:6" x14ac:dyDescent="0.2">
      <c r="A103" s="68" t="s">
        <v>197</v>
      </c>
      <c r="B103" s="7">
        <v>6950024201</v>
      </c>
      <c r="C103" s="18" t="s">
        <v>203</v>
      </c>
      <c r="D103" s="19">
        <v>40694</v>
      </c>
      <c r="E103" s="55" t="s">
        <v>208</v>
      </c>
      <c r="F103" s="110">
        <v>69233.47</v>
      </c>
    </row>
    <row r="104" spans="1:6" x14ac:dyDescent="0.2">
      <c r="A104" s="68" t="s">
        <v>197</v>
      </c>
      <c r="B104" s="7">
        <v>6950024201</v>
      </c>
      <c r="C104" s="18" t="s">
        <v>204</v>
      </c>
      <c r="D104" s="19">
        <v>40724</v>
      </c>
      <c r="E104" s="55" t="s">
        <v>208</v>
      </c>
      <c r="F104" s="110">
        <v>69233.47</v>
      </c>
    </row>
    <row r="105" spans="1:6" x14ac:dyDescent="0.2">
      <c r="A105" s="68" t="s">
        <v>197</v>
      </c>
      <c r="B105" s="7">
        <v>6950024201</v>
      </c>
      <c r="C105" s="18" t="s">
        <v>205</v>
      </c>
      <c r="D105" s="19">
        <v>40755</v>
      </c>
      <c r="E105" s="55" t="s">
        <v>208</v>
      </c>
      <c r="F105" s="110">
        <v>69233.47</v>
      </c>
    </row>
    <row r="106" spans="1:6" x14ac:dyDescent="0.2">
      <c r="A106" s="68" t="s">
        <v>197</v>
      </c>
      <c r="B106" s="7">
        <v>6950024201</v>
      </c>
      <c r="C106" s="41" t="s">
        <v>206</v>
      </c>
      <c r="D106" s="42">
        <v>40786</v>
      </c>
      <c r="E106" s="55" t="s">
        <v>208</v>
      </c>
      <c r="F106" s="110">
        <v>69233.47</v>
      </c>
    </row>
    <row r="107" spans="1:6" ht="11.25" thickBot="1" x14ac:dyDescent="0.25">
      <c r="A107" s="230" t="s">
        <v>21</v>
      </c>
      <c r="B107" s="34"/>
      <c r="C107" s="34"/>
      <c r="D107" s="34"/>
      <c r="E107" s="34"/>
      <c r="F107" s="114">
        <f>SUM(F98:F106)</f>
        <v>484634.28999999992</v>
      </c>
    </row>
    <row r="108" spans="1:6" ht="11.25" thickBot="1" x14ac:dyDescent="0.25">
      <c r="A108" s="11" t="s">
        <v>209</v>
      </c>
      <c r="B108" s="12">
        <v>6901059441</v>
      </c>
      <c r="C108" s="82" t="s">
        <v>210</v>
      </c>
      <c r="D108" s="48">
        <v>40786</v>
      </c>
      <c r="E108" s="188" t="s">
        <v>211</v>
      </c>
      <c r="F108" s="189">
        <v>9760.2099999999991</v>
      </c>
    </row>
    <row r="109" spans="1:6" x14ac:dyDescent="0.2">
      <c r="A109" s="17" t="s">
        <v>209</v>
      </c>
      <c r="B109" s="7">
        <v>6901059441</v>
      </c>
      <c r="C109" s="89" t="s">
        <v>105</v>
      </c>
      <c r="D109" s="227"/>
      <c r="E109" s="188" t="s">
        <v>211</v>
      </c>
      <c r="F109" s="227">
        <v>2000</v>
      </c>
    </row>
    <row r="110" spans="1:6" ht="11.25" thickBot="1" x14ac:dyDescent="0.25">
      <c r="A110" s="232" t="s">
        <v>21</v>
      </c>
      <c r="B110" s="10"/>
      <c r="C110" s="10"/>
      <c r="D110" s="233"/>
      <c r="E110" s="10"/>
      <c r="F110" s="116">
        <f>SUM(F108:F109)</f>
        <v>11760.21</v>
      </c>
    </row>
    <row r="111" spans="1:6" x14ac:dyDescent="0.2">
      <c r="A111" s="132" t="s">
        <v>212</v>
      </c>
      <c r="B111" s="133">
        <v>6905062438</v>
      </c>
      <c r="C111" s="447" t="s">
        <v>213</v>
      </c>
      <c r="D111" s="48">
        <v>40237</v>
      </c>
      <c r="E111" s="188"/>
      <c r="F111" s="181">
        <v>5508.52</v>
      </c>
    </row>
    <row r="112" spans="1:6" x14ac:dyDescent="0.2">
      <c r="A112" s="17" t="s">
        <v>212</v>
      </c>
      <c r="B112" s="7">
        <v>6905062438</v>
      </c>
      <c r="C112" s="57" t="s">
        <v>214</v>
      </c>
      <c r="D112" s="70">
        <v>40268</v>
      </c>
      <c r="E112" s="59"/>
      <c r="F112" s="60">
        <v>4722.45</v>
      </c>
    </row>
    <row r="113" spans="1:6" x14ac:dyDescent="0.2">
      <c r="A113" s="17" t="s">
        <v>212</v>
      </c>
      <c r="B113" s="7">
        <v>6905062438</v>
      </c>
      <c r="C113" s="57" t="s">
        <v>215</v>
      </c>
      <c r="D113" s="70">
        <v>40359</v>
      </c>
      <c r="E113" s="59" t="s">
        <v>227</v>
      </c>
      <c r="F113" s="117">
        <v>114101.84</v>
      </c>
    </row>
    <row r="114" spans="1:6" x14ac:dyDescent="0.2">
      <c r="A114" s="17" t="s">
        <v>212</v>
      </c>
      <c r="B114" s="7">
        <v>6905062438</v>
      </c>
      <c r="C114" s="57" t="s">
        <v>216</v>
      </c>
      <c r="D114" s="70">
        <v>40482</v>
      </c>
      <c r="E114" s="59" t="s">
        <v>227</v>
      </c>
      <c r="F114" s="117">
        <v>114101.84</v>
      </c>
    </row>
    <row r="115" spans="1:6" x14ac:dyDescent="0.2">
      <c r="A115" s="17" t="s">
        <v>212</v>
      </c>
      <c r="B115" s="7">
        <v>6905062438</v>
      </c>
      <c r="C115" s="57" t="s">
        <v>217</v>
      </c>
      <c r="D115" s="70">
        <v>40512</v>
      </c>
      <c r="E115" s="59" t="s">
        <v>227</v>
      </c>
      <c r="F115" s="117">
        <v>114101.84</v>
      </c>
    </row>
    <row r="116" spans="1:6" x14ac:dyDescent="0.2">
      <c r="A116" s="17" t="s">
        <v>212</v>
      </c>
      <c r="B116" s="7">
        <v>6905062438</v>
      </c>
      <c r="C116" s="57" t="s">
        <v>218</v>
      </c>
      <c r="D116" s="70">
        <v>40543</v>
      </c>
      <c r="E116" s="59" t="s">
        <v>227</v>
      </c>
      <c r="F116" s="117">
        <v>114101.84</v>
      </c>
    </row>
    <row r="117" spans="1:6" x14ac:dyDescent="0.2">
      <c r="A117" s="17" t="s">
        <v>212</v>
      </c>
      <c r="B117" s="7">
        <v>6905062438</v>
      </c>
      <c r="C117" s="57" t="s">
        <v>219</v>
      </c>
      <c r="D117" s="70">
        <v>40574</v>
      </c>
      <c r="E117" s="59" t="s">
        <v>227</v>
      </c>
      <c r="F117" s="117">
        <v>114101.84</v>
      </c>
    </row>
    <row r="118" spans="1:6" x14ac:dyDescent="0.2">
      <c r="A118" s="17" t="s">
        <v>212</v>
      </c>
      <c r="B118" s="7">
        <v>6905062438</v>
      </c>
      <c r="C118" s="57" t="s">
        <v>220</v>
      </c>
      <c r="D118" s="70">
        <v>40602</v>
      </c>
      <c r="E118" s="59" t="s">
        <v>227</v>
      </c>
      <c r="F118" s="117">
        <v>114101.84</v>
      </c>
    </row>
    <row r="119" spans="1:6" x14ac:dyDescent="0.2">
      <c r="A119" s="17" t="s">
        <v>212</v>
      </c>
      <c r="B119" s="7">
        <v>6905062438</v>
      </c>
      <c r="C119" s="57" t="s">
        <v>221</v>
      </c>
      <c r="D119" s="70">
        <v>40633</v>
      </c>
      <c r="E119" s="59" t="s">
        <v>227</v>
      </c>
      <c r="F119" s="117">
        <v>114101.84</v>
      </c>
    </row>
    <row r="120" spans="1:6" x14ac:dyDescent="0.2">
      <c r="A120" s="17" t="s">
        <v>212</v>
      </c>
      <c r="B120" s="7">
        <v>6905062438</v>
      </c>
      <c r="C120" s="57" t="s">
        <v>222</v>
      </c>
      <c r="D120" s="70">
        <v>40663</v>
      </c>
      <c r="E120" s="59" t="s">
        <v>227</v>
      </c>
      <c r="F120" s="117">
        <v>114101.84</v>
      </c>
    </row>
    <row r="121" spans="1:6" x14ac:dyDescent="0.2">
      <c r="A121" s="17" t="s">
        <v>212</v>
      </c>
      <c r="B121" s="7">
        <v>6905062438</v>
      </c>
      <c r="C121" s="57" t="s">
        <v>223</v>
      </c>
      <c r="D121" s="70">
        <v>40694</v>
      </c>
      <c r="E121" s="59" t="s">
        <v>228</v>
      </c>
      <c r="F121" s="117">
        <v>7084.34</v>
      </c>
    </row>
    <row r="122" spans="1:6" x14ac:dyDescent="0.2">
      <c r="A122" s="17" t="s">
        <v>212</v>
      </c>
      <c r="B122" s="7">
        <v>6905062438</v>
      </c>
      <c r="C122" s="57" t="s">
        <v>224</v>
      </c>
      <c r="D122" s="70">
        <v>40724</v>
      </c>
      <c r="E122" s="59" t="s">
        <v>228</v>
      </c>
      <c r="F122" s="117">
        <v>7084.34</v>
      </c>
    </row>
    <row r="123" spans="1:6" x14ac:dyDescent="0.2">
      <c r="A123" s="17" t="s">
        <v>212</v>
      </c>
      <c r="B123" s="7">
        <v>6905062438</v>
      </c>
      <c r="C123" s="57" t="s">
        <v>225</v>
      </c>
      <c r="D123" s="70">
        <v>40755</v>
      </c>
      <c r="E123" s="59" t="s">
        <v>228</v>
      </c>
      <c r="F123" s="117">
        <v>7084.34</v>
      </c>
    </row>
    <row r="124" spans="1:6" x14ac:dyDescent="0.2">
      <c r="A124" s="17" t="s">
        <v>212</v>
      </c>
      <c r="B124" s="7">
        <v>6905062438</v>
      </c>
      <c r="C124" s="57" t="s">
        <v>226</v>
      </c>
      <c r="D124" s="70">
        <v>40786</v>
      </c>
      <c r="E124" s="59" t="s">
        <v>228</v>
      </c>
      <c r="F124" s="117">
        <v>7084.34</v>
      </c>
    </row>
    <row r="125" spans="1:6" x14ac:dyDescent="0.2">
      <c r="A125" s="17" t="s">
        <v>212</v>
      </c>
      <c r="B125" s="7">
        <v>6905062438</v>
      </c>
      <c r="C125" s="8" t="s">
        <v>105</v>
      </c>
      <c r="D125" s="8"/>
      <c r="E125" s="59" t="s">
        <v>228</v>
      </c>
      <c r="F125" s="102">
        <v>2000</v>
      </c>
    </row>
    <row r="126" spans="1:6" x14ac:dyDescent="0.2">
      <c r="A126" s="17" t="s">
        <v>212</v>
      </c>
      <c r="B126" s="7">
        <v>6905062438</v>
      </c>
      <c r="C126" s="8" t="s">
        <v>105</v>
      </c>
      <c r="D126" s="8"/>
      <c r="E126" s="227" t="s">
        <v>227</v>
      </c>
      <c r="F126" s="102">
        <v>2000</v>
      </c>
    </row>
    <row r="127" spans="1:6" x14ac:dyDescent="0.2">
      <c r="A127" s="17" t="s">
        <v>212</v>
      </c>
      <c r="B127" s="7">
        <v>6905062438</v>
      </c>
      <c r="C127" s="8" t="s">
        <v>92</v>
      </c>
      <c r="D127" s="8"/>
      <c r="E127" s="227" t="s">
        <v>228</v>
      </c>
      <c r="F127" s="102">
        <v>4377.3</v>
      </c>
    </row>
    <row r="128" spans="1:6" x14ac:dyDescent="0.2">
      <c r="A128" s="17" t="s">
        <v>212</v>
      </c>
      <c r="B128" s="7">
        <v>6905062438</v>
      </c>
      <c r="C128" s="8" t="s">
        <v>92</v>
      </c>
      <c r="D128" s="8"/>
      <c r="E128" s="227" t="s">
        <v>227</v>
      </c>
      <c r="F128" s="102">
        <v>56766.34</v>
      </c>
    </row>
    <row r="129" spans="1:6" ht="11.25" thickBot="1" x14ac:dyDescent="0.25">
      <c r="A129" s="230" t="s">
        <v>21</v>
      </c>
      <c r="B129" s="34"/>
      <c r="C129" s="34"/>
      <c r="D129" s="34"/>
      <c r="E129" s="34"/>
      <c r="F129" s="226">
        <f>SUM(F111:F128)</f>
        <v>1016526.6899999997</v>
      </c>
    </row>
    <row r="130" spans="1:6" ht="21" x14ac:dyDescent="0.2">
      <c r="A130" s="46" t="s">
        <v>235</v>
      </c>
      <c r="B130" s="12">
        <v>6901011538</v>
      </c>
      <c r="C130" s="194" t="s">
        <v>229</v>
      </c>
      <c r="D130" s="191">
        <v>40574</v>
      </c>
      <c r="E130" s="184" t="s">
        <v>234</v>
      </c>
      <c r="F130" s="185">
        <v>68210.39</v>
      </c>
    </row>
    <row r="131" spans="1:6" ht="21" x14ac:dyDescent="0.2">
      <c r="A131" s="68" t="s">
        <v>235</v>
      </c>
      <c r="B131" s="7">
        <v>6901011538</v>
      </c>
      <c r="C131" s="195" t="s">
        <v>230</v>
      </c>
      <c r="D131" s="192">
        <v>40602</v>
      </c>
      <c r="E131" s="196" t="s">
        <v>234</v>
      </c>
      <c r="F131" s="197">
        <v>7262</v>
      </c>
    </row>
    <row r="132" spans="1:6" ht="21" x14ac:dyDescent="0.2">
      <c r="A132" s="68" t="s">
        <v>235</v>
      </c>
      <c r="B132" s="7">
        <v>6901011538</v>
      </c>
      <c r="C132" s="195" t="s">
        <v>231</v>
      </c>
      <c r="D132" s="192">
        <v>40633</v>
      </c>
      <c r="E132" s="196" t="s">
        <v>234</v>
      </c>
      <c r="F132" s="197">
        <v>5696.16</v>
      </c>
    </row>
    <row r="133" spans="1:6" ht="21" x14ac:dyDescent="0.2">
      <c r="A133" s="68" t="s">
        <v>235</v>
      </c>
      <c r="B133" s="7">
        <v>6901011538</v>
      </c>
      <c r="C133" s="195" t="s">
        <v>232</v>
      </c>
      <c r="D133" s="192">
        <v>40755</v>
      </c>
      <c r="E133" s="196" t="s">
        <v>234</v>
      </c>
      <c r="F133" s="197">
        <v>2349.35</v>
      </c>
    </row>
    <row r="134" spans="1:6" ht="21" x14ac:dyDescent="0.2">
      <c r="A134" s="68" t="s">
        <v>235</v>
      </c>
      <c r="B134" s="7">
        <v>6901011538</v>
      </c>
      <c r="C134" s="198" t="s">
        <v>233</v>
      </c>
      <c r="D134" s="193">
        <v>40786</v>
      </c>
      <c r="E134" s="186" t="s">
        <v>234</v>
      </c>
      <c r="F134" s="187">
        <v>16089.3</v>
      </c>
    </row>
    <row r="135" spans="1:6" ht="21" x14ac:dyDescent="0.2">
      <c r="A135" s="68" t="s">
        <v>235</v>
      </c>
      <c r="B135" s="7">
        <v>6901011538</v>
      </c>
      <c r="C135" s="89" t="s">
        <v>105</v>
      </c>
      <c r="D135" s="8"/>
      <c r="E135" s="227" t="s">
        <v>234</v>
      </c>
      <c r="F135" s="8">
        <v>2000</v>
      </c>
    </row>
    <row r="136" spans="1:6" ht="21" x14ac:dyDescent="0.2">
      <c r="A136" s="68" t="s">
        <v>235</v>
      </c>
      <c r="B136" s="7">
        <v>6901011538</v>
      </c>
      <c r="C136" s="89" t="s">
        <v>92</v>
      </c>
      <c r="D136" s="8"/>
      <c r="E136" s="227" t="s">
        <v>234</v>
      </c>
      <c r="F136" s="8">
        <v>5050.09</v>
      </c>
    </row>
    <row r="137" spans="1:6" ht="11.25" thickBot="1" x14ac:dyDescent="0.25">
      <c r="A137" s="230" t="s">
        <v>21</v>
      </c>
      <c r="B137" s="34"/>
      <c r="C137" s="34"/>
      <c r="D137" s="34"/>
      <c r="E137" s="34"/>
      <c r="F137" s="226">
        <f>SUM(F130:F136)</f>
        <v>106657.29000000001</v>
      </c>
    </row>
    <row r="138" spans="1:6" ht="21" x14ac:dyDescent="0.2">
      <c r="A138" s="46" t="s">
        <v>236</v>
      </c>
      <c r="B138" s="12">
        <v>6950013320</v>
      </c>
      <c r="C138" s="194" t="s">
        <v>237</v>
      </c>
      <c r="D138" s="191">
        <v>40237</v>
      </c>
      <c r="E138" s="235"/>
      <c r="F138" s="185">
        <v>283.35000000000002</v>
      </c>
    </row>
    <row r="139" spans="1:6" ht="21" x14ac:dyDescent="0.2">
      <c r="A139" s="68" t="s">
        <v>236</v>
      </c>
      <c r="B139" s="7">
        <v>6950013320</v>
      </c>
      <c r="C139" s="195" t="s">
        <v>238</v>
      </c>
      <c r="D139" s="192">
        <v>40298</v>
      </c>
      <c r="E139" s="236"/>
      <c r="F139" s="197">
        <v>265.66000000000003</v>
      </c>
    </row>
    <row r="140" spans="1:6" ht="21" x14ac:dyDescent="0.2">
      <c r="A140" s="68" t="s">
        <v>236</v>
      </c>
      <c r="B140" s="7">
        <v>6950013320</v>
      </c>
      <c r="C140" s="198" t="s">
        <v>239</v>
      </c>
      <c r="D140" s="193">
        <v>40663</v>
      </c>
      <c r="E140" s="236"/>
      <c r="F140" s="187">
        <v>342.83</v>
      </c>
    </row>
    <row r="141" spans="1:6" ht="11.25" thickBot="1" x14ac:dyDescent="0.25">
      <c r="A141" s="230" t="s">
        <v>21</v>
      </c>
      <c r="B141" s="34"/>
      <c r="C141" s="34"/>
      <c r="D141" s="234"/>
      <c r="E141" s="34"/>
      <c r="F141" s="226">
        <f>F138+F139+F140</f>
        <v>891.83999999999992</v>
      </c>
    </row>
    <row r="142" spans="1:6" x14ac:dyDescent="0.2">
      <c r="A142" s="11" t="s">
        <v>240</v>
      </c>
      <c r="B142" s="12">
        <v>6950100879</v>
      </c>
      <c r="C142" s="13" t="s">
        <v>241</v>
      </c>
      <c r="D142" s="14">
        <v>40209</v>
      </c>
      <c r="E142" s="52" t="s">
        <v>248</v>
      </c>
      <c r="F142" s="16">
        <v>109835.9</v>
      </c>
    </row>
    <row r="143" spans="1:6" x14ac:dyDescent="0.2">
      <c r="A143" s="17" t="s">
        <v>240</v>
      </c>
      <c r="B143" s="7">
        <v>6950100879</v>
      </c>
      <c r="C143" s="18" t="s">
        <v>242</v>
      </c>
      <c r="D143" s="19">
        <v>40237</v>
      </c>
      <c r="E143" s="87" t="s">
        <v>248</v>
      </c>
      <c r="F143" s="21">
        <v>18673</v>
      </c>
    </row>
    <row r="144" spans="1:6" x14ac:dyDescent="0.2">
      <c r="A144" s="17" t="s">
        <v>240</v>
      </c>
      <c r="B144" s="7">
        <v>6950100879</v>
      </c>
      <c r="C144" s="18" t="s">
        <v>243</v>
      </c>
      <c r="D144" s="19">
        <v>40268</v>
      </c>
      <c r="E144" s="87" t="s">
        <v>248</v>
      </c>
      <c r="F144" s="21">
        <v>175454</v>
      </c>
    </row>
    <row r="145" spans="1:6" x14ac:dyDescent="0.2">
      <c r="A145" s="17" t="s">
        <v>240</v>
      </c>
      <c r="B145" s="7">
        <v>6950100879</v>
      </c>
      <c r="C145" s="18" t="s">
        <v>244</v>
      </c>
      <c r="D145" s="19">
        <v>40298</v>
      </c>
      <c r="E145" s="87" t="s">
        <v>248</v>
      </c>
      <c r="F145" s="21">
        <v>55832.62</v>
      </c>
    </row>
    <row r="146" spans="1:6" x14ac:dyDescent="0.2">
      <c r="A146" s="17" t="s">
        <v>240</v>
      </c>
      <c r="B146" s="7">
        <v>6950100879</v>
      </c>
      <c r="C146" s="18" t="s">
        <v>245</v>
      </c>
      <c r="D146" s="19">
        <v>40329</v>
      </c>
      <c r="E146" s="87" t="s">
        <v>248</v>
      </c>
      <c r="F146" s="21">
        <v>66880.929999999993</v>
      </c>
    </row>
    <row r="147" spans="1:6" x14ac:dyDescent="0.2">
      <c r="A147" s="17" t="s">
        <v>240</v>
      </c>
      <c r="B147" s="7">
        <v>6950100879</v>
      </c>
      <c r="C147" s="18" t="s">
        <v>246</v>
      </c>
      <c r="D147" s="19">
        <v>40359</v>
      </c>
      <c r="E147" s="87" t="s">
        <v>248</v>
      </c>
      <c r="F147" s="21">
        <v>71528.679999999993</v>
      </c>
    </row>
    <row r="148" spans="1:6" x14ac:dyDescent="0.2">
      <c r="A148" s="17" t="s">
        <v>240</v>
      </c>
      <c r="B148" s="7">
        <v>6950100879</v>
      </c>
      <c r="C148" s="41" t="s">
        <v>247</v>
      </c>
      <c r="D148" s="42">
        <v>40390</v>
      </c>
      <c r="E148" s="87" t="s">
        <v>248</v>
      </c>
      <c r="F148" s="44">
        <v>67488.009999999995</v>
      </c>
    </row>
    <row r="149" spans="1:6" ht="11.25" thickBot="1" x14ac:dyDescent="0.25">
      <c r="A149" s="22" t="s">
        <v>21</v>
      </c>
      <c r="B149" s="23"/>
      <c r="C149" s="34"/>
      <c r="D149" s="234"/>
      <c r="E149" s="34"/>
      <c r="F149" s="237">
        <f>SUM(F142:F148)</f>
        <v>565693.14</v>
      </c>
    </row>
    <row r="150" spans="1:6" x14ac:dyDescent="0.2">
      <c r="A150" s="46" t="s">
        <v>249</v>
      </c>
      <c r="B150" s="12">
        <v>6905074730</v>
      </c>
      <c r="C150" s="101" t="s">
        <v>250</v>
      </c>
      <c r="D150" s="14">
        <v>40694</v>
      </c>
      <c r="E150" s="32"/>
      <c r="F150" s="16">
        <v>123.22</v>
      </c>
    </row>
    <row r="151" spans="1:6" x14ac:dyDescent="0.2">
      <c r="A151" s="68" t="s">
        <v>249</v>
      </c>
      <c r="B151" s="7">
        <v>6905074730</v>
      </c>
      <c r="C151" s="88" t="s">
        <v>251</v>
      </c>
      <c r="D151" s="42">
        <v>40755</v>
      </c>
      <c r="E151" s="8"/>
      <c r="F151" s="44">
        <v>567.80999999999995</v>
      </c>
    </row>
    <row r="152" spans="1:6" ht="11.25" thickBot="1" x14ac:dyDescent="0.25">
      <c r="A152" s="230" t="s">
        <v>21</v>
      </c>
      <c r="B152" s="34"/>
      <c r="C152" s="84"/>
      <c r="D152" s="234"/>
      <c r="E152" s="34"/>
      <c r="F152" s="226">
        <f>F150+F151</f>
        <v>691.03</v>
      </c>
    </row>
    <row r="153" spans="1:6" x14ac:dyDescent="0.2">
      <c r="A153" s="11" t="s">
        <v>252</v>
      </c>
      <c r="B153" s="12">
        <v>6950130792</v>
      </c>
      <c r="C153" s="82" t="s">
        <v>253</v>
      </c>
      <c r="D153" s="199">
        <v>40755</v>
      </c>
      <c r="E153" s="188" t="s">
        <v>255</v>
      </c>
      <c r="F153" s="189">
        <v>6683.82</v>
      </c>
    </row>
    <row r="154" spans="1:6" x14ac:dyDescent="0.2">
      <c r="A154" s="17" t="s">
        <v>252</v>
      </c>
      <c r="B154" s="7">
        <v>6950130792</v>
      </c>
      <c r="C154" s="57" t="s">
        <v>254</v>
      </c>
      <c r="D154" s="91">
        <v>40786</v>
      </c>
      <c r="E154" s="59" t="s">
        <v>255</v>
      </c>
      <c r="F154" s="117">
        <v>6683.82</v>
      </c>
    </row>
    <row r="155" spans="1:6" x14ac:dyDescent="0.2">
      <c r="A155" s="17" t="s">
        <v>252</v>
      </c>
      <c r="B155" s="7">
        <v>6950130792</v>
      </c>
      <c r="C155" s="57" t="s">
        <v>105</v>
      </c>
      <c r="D155" s="58"/>
      <c r="E155" s="59" t="s">
        <v>255</v>
      </c>
      <c r="F155" s="58">
        <v>2000</v>
      </c>
    </row>
    <row r="156" spans="1:6" x14ac:dyDescent="0.2">
      <c r="A156" s="17" t="s">
        <v>252</v>
      </c>
      <c r="B156" s="7">
        <v>6950130792</v>
      </c>
      <c r="C156" s="57" t="s">
        <v>92</v>
      </c>
      <c r="D156" s="58"/>
      <c r="E156" s="59" t="s">
        <v>255</v>
      </c>
      <c r="F156" s="58">
        <v>885.23</v>
      </c>
    </row>
    <row r="157" spans="1:6" ht="11.25" thickBot="1" x14ac:dyDescent="0.25">
      <c r="A157" s="230" t="s">
        <v>21</v>
      </c>
      <c r="B157" s="34"/>
      <c r="C157" s="34"/>
      <c r="D157" s="234"/>
      <c r="E157" s="34"/>
      <c r="F157" s="114">
        <f>SUM(F153:F156)</f>
        <v>16252.869999999999</v>
      </c>
    </row>
    <row r="158" spans="1:6" ht="21" x14ac:dyDescent="0.2">
      <c r="A158" s="46" t="s">
        <v>256</v>
      </c>
      <c r="B158" s="12">
        <v>695200372</v>
      </c>
      <c r="C158" s="97" t="s">
        <v>257</v>
      </c>
      <c r="D158" s="183">
        <v>40574</v>
      </c>
      <c r="E158" s="190" t="s">
        <v>261</v>
      </c>
      <c r="F158" s="16">
        <v>25644.65</v>
      </c>
    </row>
    <row r="159" spans="1:6" ht="21" x14ac:dyDescent="0.2">
      <c r="A159" s="68" t="s">
        <v>256</v>
      </c>
      <c r="B159" s="7">
        <v>695200372</v>
      </c>
      <c r="C159" s="57" t="s">
        <v>258</v>
      </c>
      <c r="D159" s="91">
        <v>40602</v>
      </c>
      <c r="E159" s="59" t="s">
        <v>261</v>
      </c>
      <c r="F159" s="21">
        <v>169538.32</v>
      </c>
    </row>
    <row r="160" spans="1:6" ht="21" x14ac:dyDescent="0.2">
      <c r="A160" s="68" t="s">
        <v>256</v>
      </c>
      <c r="B160" s="7">
        <v>695200372</v>
      </c>
      <c r="C160" s="57" t="s">
        <v>259</v>
      </c>
      <c r="D160" s="91">
        <v>40633</v>
      </c>
      <c r="E160" s="59" t="s">
        <v>261</v>
      </c>
      <c r="F160" s="21">
        <v>146090.84</v>
      </c>
    </row>
    <row r="161" spans="1:6" ht="21" x14ac:dyDescent="0.2">
      <c r="A161" s="68" t="s">
        <v>256</v>
      </c>
      <c r="B161" s="7">
        <v>695200372</v>
      </c>
      <c r="C161" s="57" t="s">
        <v>260</v>
      </c>
      <c r="D161" s="91">
        <v>40663</v>
      </c>
      <c r="E161" s="59" t="s">
        <v>261</v>
      </c>
      <c r="F161" s="44">
        <v>97608.42</v>
      </c>
    </row>
    <row r="162" spans="1:6" ht="11.25" thickBot="1" x14ac:dyDescent="0.25">
      <c r="A162" s="230" t="s">
        <v>21</v>
      </c>
      <c r="B162" s="34"/>
      <c r="C162" s="34"/>
      <c r="D162" s="234"/>
      <c r="E162" s="34"/>
      <c r="F162" s="237">
        <f>SUM(F158:F161)</f>
        <v>438882.23</v>
      </c>
    </row>
    <row r="163" spans="1:6" ht="21" x14ac:dyDescent="0.2">
      <c r="A163" s="46" t="s">
        <v>262</v>
      </c>
      <c r="B163" s="12">
        <v>6901071992</v>
      </c>
      <c r="C163" s="101" t="s">
        <v>263</v>
      </c>
      <c r="D163" s="14">
        <v>40633</v>
      </c>
      <c r="E163" s="52" t="s">
        <v>265</v>
      </c>
      <c r="F163" s="16">
        <v>105866.32</v>
      </c>
    </row>
    <row r="164" spans="1:6" ht="21" x14ac:dyDescent="0.2">
      <c r="A164" s="68" t="s">
        <v>262</v>
      </c>
      <c r="B164" s="7">
        <v>6901071992</v>
      </c>
      <c r="C164" s="88" t="s">
        <v>264</v>
      </c>
      <c r="D164" s="42">
        <v>40663</v>
      </c>
      <c r="E164" s="159" t="s">
        <v>265</v>
      </c>
      <c r="F164" s="44">
        <v>86686.45</v>
      </c>
    </row>
    <row r="165" spans="1:6" ht="21" x14ac:dyDescent="0.2">
      <c r="A165" s="68" t="s">
        <v>262</v>
      </c>
      <c r="B165" s="7">
        <v>6901071992</v>
      </c>
      <c r="C165" s="57" t="s">
        <v>105</v>
      </c>
      <c r="D165" s="58"/>
      <c r="E165" s="59" t="s">
        <v>265</v>
      </c>
      <c r="F165" s="58">
        <v>2000</v>
      </c>
    </row>
    <row r="166" spans="1:6" ht="21" x14ac:dyDescent="0.2">
      <c r="A166" s="68" t="s">
        <v>262</v>
      </c>
      <c r="B166" s="7">
        <v>6901071992</v>
      </c>
      <c r="C166" s="57" t="s">
        <v>92</v>
      </c>
      <c r="D166" s="58"/>
      <c r="E166" s="59" t="s">
        <v>265</v>
      </c>
      <c r="F166" s="58">
        <v>45071.199999999997</v>
      </c>
    </row>
    <row r="167" spans="1:6" ht="11.25" thickBot="1" x14ac:dyDescent="0.25">
      <c r="A167" s="230" t="s">
        <v>21</v>
      </c>
      <c r="B167" s="34"/>
      <c r="C167" s="34"/>
      <c r="D167" s="234"/>
      <c r="E167" s="34"/>
      <c r="F167" s="226">
        <f>SUM(F163:F166)</f>
        <v>239623.97000000003</v>
      </c>
    </row>
    <row r="168" spans="1:6" x14ac:dyDescent="0.2">
      <c r="A168" s="11" t="s">
        <v>266</v>
      </c>
      <c r="B168" s="12">
        <v>6901060648</v>
      </c>
      <c r="C168" s="101" t="s">
        <v>267</v>
      </c>
      <c r="D168" s="14">
        <v>40694</v>
      </c>
      <c r="E168" s="52" t="s">
        <v>270</v>
      </c>
      <c r="F168" s="16">
        <v>26253.24</v>
      </c>
    </row>
    <row r="169" spans="1:6" x14ac:dyDescent="0.2">
      <c r="A169" s="17" t="s">
        <v>266</v>
      </c>
      <c r="B169" s="7">
        <v>6901060648</v>
      </c>
      <c r="C169" s="238" t="s">
        <v>268</v>
      </c>
      <c r="D169" s="19">
        <v>40724</v>
      </c>
      <c r="E169" s="55" t="s">
        <v>270</v>
      </c>
      <c r="F169" s="21">
        <v>5695.61</v>
      </c>
    </row>
    <row r="170" spans="1:6" x14ac:dyDescent="0.2">
      <c r="A170" s="17" t="s">
        <v>266</v>
      </c>
      <c r="B170" s="7">
        <v>6901060648</v>
      </c>
      <c r="C170" s="88" t="s">
        <v>269</v>
      </c>
      <c r="D170" s="42">
        <v>40786</v>
      </c>
      <c r="E170" s="56" t="s">
        <v>270</v>
      </c>
      <c r="F170" s="44">
        <v>121828.18</v>
      </c>
    </row>
    <row r="171" spans="1:6" x14ac:dyDescent="0.2">
      <c r="A171" s="17" t="s">
        <v>266</v>
      </c>
      <c r="B171" s="7">
        <v>6901060648</v>
      </c>
      <c r="C171" s="89" t="s">
        <v>105</v>
      </c>
      <c r="D171" s="8"/>
      <c r="E171" s="227" t="s">
        <v>270</v>
      </c>
      <c r="F171" s="8">
        <v>2000</v>
      </c>
    </row>
    <row r="172" spans="1:6" x14ac:dyDescent="0.2">
      <c r="A172" s="17" t="s">
        <v>266</v>
      </c>
      <c r="B172" s="7">
        <v>6901060648</v>
      </c>
      <c r="C172" s="89" t="s">
        <v>92</v>
      </c>
      <c r="D172" s="8"/>
      <c r="E172" s="227" t="s">
        <v>270</v>
      </c>
      <c r="F172" s="8">
        <v>5692.24</v>
      </c>
    </row>
    <row r="173" spans="1:6" ht="11.25" thickBot="1" x14ac:dyDescent="0.25">
      <c r="A173" s="230" t="s">
        <v>21</v>
      </c>
      <c r="B173" s="34"/>
      <c r="C173" s="34"/>
      <c r="D173" s="34"/>
      <c r="E173" s="34"/>
      <c r="F173" s="226">
        <f>SUM(F168:F172)</f>
        <v>161469.26999999999</v>
      </c>
    </row>
    <row r="174" spans="1:6" x14ac:dyDescent="0.2">
      <c r="A174" s="11" t="s">
        <v>271</v>
      </c>
      <c r="B174" s="12">
        <v>6901018276</v>
      </c>
      <c r="C174" s="13" t="s">
        <v>272</v>
      </c>
      <c r="D174" s="14">
        <v>40237</v>
      </c>
      <c r="E174" s="52" t="s">
        <v>287</v>
      </c>
      <c r="F174" s="109">
        <v>78586.820000000007</v>
      </c>
    </row>
    <row r="175" spans="1:6" x14ac:dyDescent="0.2">
      <c r="A175" s="17" t="s">
        <v>271</v>
      </c>
      <c r="B175" s="7">
        <v>6901018276</v>
      </c>
      <c r="C175" s="18" t="s">
        <v>273</v>
      </c>
      <c r="D175" s="19">
        <v>40268</v>
      </c>
      <c r="E175" s="55" t="s">
        <v>287</v>
      </c>
      <c r="F175" s="182">
        <v>78586.820000000007</v>
      </c>
    </row>
    <row r="176" spans="1:6" x14ac:dyDescent="0.2">
      <c r="A176" s="17" t="s">
        <v>271</v>
      </c>
      <c r="B176" s="7">
        <v>6901018276</v>
      </c>
      <c r="C176" s="18" t="s">
        <v>274</v>
      </c>
      <c r="D176" s="19">
        <v>40298</v>
      </c>
      <c r="E176" s="55" t="s">
        <v>287</v>
      </c>
      <c r="F176" s="182">
        <v>78586.820000000007</v>
      </c>
    </row>
    <row r="177" spans="1:6" x14ac:dyDescent="0.2">
      <c r="A177" s="17" t="s">
        <v>271</v>
      </c>
      <c r="B177" s="7">
        <v>6901018276</v>
      </c>
      <c r="C177" s="18" t="s">
        <v>275</v>
      </c>
      <c r="D177" s="19">
        <v>40359</v>
      </c>
      <c r="E177" s="55" t="s">
        <v>287</v>
      </c>
      <c r="F177" s="182">
        <v>78586.820000000007</v>
      </c>
    </row>
    <row r="178" spans="1:6" x14ac:dyDescent="0.2">
      <c r="A178" s="17" t="s">
        <v>271</v>
      </c>
      <c r="B178" s="7">
        <v>6901018276</v>
      </c>
      <c r="C178" s="18" t="s">
        <v>276</v>
      </c>
      <c r="D178" s="19">
        <v>40390</v>
      </c>
      <c r="E178" s="55" t="s">
        <v>287</v>
      </c>
      <c r="F178" s="182">
        <v>78586.820000000007</v>
      </c>
    </row>
    <row r="179" spans="1:6" x14ac:dyDescent="0.2">
      <c r="A179" s="17" t="s">
        <v>271</v>
      </c>
      <c r="B179" s="7">
        <v>6901018276</v>
      </c>
      <c r="C179" s="18" t="s">
        <v>277</v>
      </c>
      <c r="D179" s="19">
        <v>40421</v>
      </c>
      <c r="E179" s="55" t="s">
        <v>288</v>
      </c>
      <c r="F179" s="110">
        <v>120519.23</v>
      </c>
    </row>
    <row r="180" spans="1:6" x14ac:dyDescent="0.2">
      <c r="A180" s="17" t="s">
        <v>271</v>
      </c>
      <c r="B180" s="7">
        <v>6901018276</v>
      </c>
      <c r="C180" s="18" t="s">
        <v>278</v>
      </c>
      <c r="D180" s="19">
        <v>40451</v>
      </c>
      <c r="E180" s="55" t="s">
        <v>288</v>
      </c>
      <c r="F180" s="110">
        <v>120519.23</v>
      </c>
    </row>
    <row r="181" spans="1:6" x14ac:dyDescent="0.2">
      <c r="A181" s="17" t="s">
        <v>271</v>
      </c>
      <c r="B181" s="7">
        <v>6901018276</v>
      </c>
      <c r="C181" s="18" t="s">
        <v>279</v>
      </c>
      <c r="D181" s="19">
        <v>40574</v>
      </c>
      <c r="E181" s="55" t="s">
        <v>288</v>
      </c>
      <c r="F181" s="110">
        <v>120519.23</v>
      </c>
    </row>
    <row r="182" spans="1:6" x14ac:dyDescent="0.2">
      <c r="A182" s="17" t="s">
        <v>271</v>
      </c>
      <c r="B182" s="7">
        <v>6901018276</v>
      </c>
      <c r="C182" s="18" t="s">
        <v>280</v>
      </c>
      <c r="D182" s="19">
        <v>40602</v>
      </c>
      <c r="E182" s="55" t="s">
        <v>288</v>
      </c>
      <c r="F182" s="110">
        <v>120519.23</v>
      </c>
    </row>
    <row r="183" spans="1:6" x14ac:dyDescent="0.2">
      <c r="A183" s="17" t="s">
        <v>271</v>
      </c>
      <c r="B183" s="7">
        <v>6901018276</v>
      </c>
      <c r="C183" s="18" t="s">
        <v>281</v>
      </c>
      <c r="D183" s="19">
        <v>40633</v>
      </c>
      <c r="E183" s="55" t="s">
        <v>288</v>
      </c>
      <c r="F183" s="110">
        <v>120519.23</v>
      </c>
    </row>
    <row r="184" spans="1:6" x14ac:dyDescent="0.2">
      <c r="A184" s="17" t="s">
        <v>271</v>
      </c>
      <c r="B184" s="7">
        <v>6901018276</v>
      </c>
      <c r="C184" s="18" t="s">
        <v>282</v>
      </c>
      <c r="D184" s="19">
        <v>40663</v>
      </c>
      <c r="E184" s="55" t="s">
        <v>288</v>
      </c>
      <c r="F184" s="110">
        <v>120519.23</v>
      </c>
    </row>
    <row r="185" spans="1:6" x14ac:dyDescent="0.2">
      <c r="A185" s="17" t="s">
        <v>271</v>
      </c>
      <c r="B185" s="7">
        <v>6901018276</v>
      </c>
      <c r="C185" s="18" t="s">
        <v>283</v>
      </c>
      <c r="D185" s="19">
        <v>40694</v>
      </c>
      <c r="E185" s="55" t="s">
        <v>289</v>
      </c>
      <c r="F185" s="21">
        <v>63609.59</v>
      </c>
    </row>
    <row r="186" spans="1:6" x14ac:dyDescent="0.2">
      <c r="A186" s="17" t="s">
        <v>271</v>
      </c>
      <c r="B186" s="7">
        <v>6901018276</v>
      </c>
      <c r="C186" s="18" t="s">
        <v>284</v>
      </c>
      <c r="D186" s="19">
        <v>40724</v>
      </c>
      <c r="E186" s="55" t="s">
        <v>289</v>
      </c>
      <c r="F186" s="21">
        <v>15416.77</v>
      </c>
    </row>
    <row r="187" spans="1:6" x14ac:dyDescent="0.2">
      <c r="A187" s="17" t="s">
        <v>271</v>
      </c>
      <c r="B187" s="7">
        <v>6901018276</v>
      </c>
      <c r="C187" s="18" t="s">
        <v>285</v>
      </c>
      <c r="D187" s="19">
        <v>40755</v>
      </c>
      <c r="E187" s="55" t="s">
        <v>289</v>
      </c>
      <c r="F187" s="21">
        <v>66073.39</v>
      </c>
    </row>
    <row r="188" spans="1:6" x14ac:dyDescent="0.2">
      <c r="A188" s="17" t="s">
        <v>271</v>
      </c>
      <c r="B188" s="7">
        <v>6901018276</v>
      </c>
      <c r="C188" s="41" t="s">
        <v>286</v>
      </c>
      <c r="D188" s="42">
        <v>40786</v>
      </c>
      <c r="E188" s="56" t="s">
        <v>289</v>
      </c>
      <c r="F188" s="44">
        <v>59214.77</v>
      </c>
    </row>
    <row r="189" spans="1:6" x14ac:dyDescent="0.2">
      <c r="A189" s="17" t="s">
        <v>271</v>
      </c>
      <c r="B189" s="7">
        <v>6901018276</v>
      </c>
      <c r="C189" s="8" t="s">
        <v>105</v>
      </c>
      <c r="D189" s="8"/>
      <c r="E189" s="227" t="s">
        <v>289</v>
      </c>
      <c r="F189" s="8">
        <v>2000</v>
      </c>
    </row>
    <row r="190" spans="1:6" ht="11.25" thickBot="1" x14ac:dyDescent="0.25">
      <c r="A190" s="230" t="s">
        <v>21</v>
      </c>
      <c r="B190" s="34"/>
      <c r="C190" s="34"/>
      <c r="D190" s="34"/>
      <c r="E190" s="34"/>
      <c r="F190" s="114">
        <f>SUM(F174:F189)</f>
        <v>1322364</v>
      </c>
    </row>
    <row r="191" spans="1:6" ht="21" x14ac:dyDescent="0.2">
      <c r="A191" s="46" t="s">
        <v>290</v>
      </c>
      <c r="B191" s="12">
        <v>6901013630</v>
      </c>
      <c r="C191" s="200" t="s">
        <v>291</v>
      </c>
      <c r="D191" s="191">
        <v>40359</v>
      </c>
      <c r="E191" s="184" t="s">
        <v>297</v>
      </c>
      <c r="F191" s="185">
        <v>16052.87</v>
      </c>
    </row>
    <row r="192" spans="1:6" ht="21" x14ac:dyDescent="0.2">
      <c r="A192" s="68" t="s">
        <v>290</v>
      </c>
      <c r="B192" s="7">
        <v>6901013630</v>
      </c>
      <c r="C192" s="201" t="s">
        <v>292</v>
      </c>
      <c r="D192" s="192">
        <v>40390</v>
      </c>
      <c r="E192" s="202" t="s">
        <v>297</v>
      </c>
      <c r="F192" s="197">
        <v>17747.52</v>
      </c>
    </row>
    <row r="193" spans="1:6" ht="21" x14ac:dyDescent="0.2">
      <c r="A193" s="68" t="s">
        <v>290</v>
      </c>
      <c r="B193" s="7">
        <v>6901013630</v>
      </c>
      <c r="C193" s="201" t="s">
        <v>293</v>
      </c>
      <c r="D193" s="192">
        <v>40574</v>
      </c>
      <c r="E193" s="196" t="s">
        <v>298</v>
      </c>
      <c r="F193" s="197">
        <v>17646.259999999998</v>
      </c>
    </row>
    <row r="194" spans="1:6" ht="21" x14ac:dyDescent="0.2">
      <c r="A194" s="68" t="s">
        <v>290</v>
      </c>
      <c r="B194" s="7">
        <v>6901013630</v>
      </c>
      <c r="C194" s="201" t="s">
        <v>294</v>
      </c>
      <c r="D194" s="192">
        <v>40602</v>
      </c>
      <c r="E194" s="196" t="s">
        <v>298</v>
      </c>
      <c r="F194" s="197">
        <v>121344.87</v>
      </c>
    </row>
    <row r="195" spans="1:6" ht="21" x14ac:dyDescent="0.2">
      <c r="A195" s="68" t="s">
        <v>290</v>
      </c>
      <c r="B195" s="7">
        <v>6901013630</v>
      </c>
      <c r="C195" s="201" t="s">
        <v>295</v>
      </c>
      <c r="D195" s="192">
        <v>40633</v>
      </c>
      <c r="E195" s="196" t="s">
        <v>298</v>
      </c>
      <c r="F195" s="197">
        <v>105094.23</v>
      </c>
    </row>
    <row r="196" spans="1:6" ht="21" x14ac:dyDescent="0.2">
      <c r="A196" s="68" t="s">
        <v>290</v>
      </c>
      <c r="B196" s="7">
        <v>6901013630</v>
      </c>
      <c r="C196" s="216" t="s">
        <v>296</v>
      </c>
      <c r="D196" s="193">
        <v>40663</v>
      </c>
      <c r="E196" s="196" t="s">
        <v>298</v>
      </c>
      <c r="F196" s="187">
        <v>76563.62</v>
      </c>
    </row>
    <row r="197" spans="1:6" ht="21" x14ac:dyDescent="0.2">
      <c r="A197" s="68" t="s">
        <v>290</v>
      </c>
      <c r="B197" s="7">
        <v>6901013630</v>
      </c>
      <c r="C197" s="8" t="s">
        <v>105</v>
      </c>
      <c r="D197" s="8"/>
      <c r="E197" s="227" t="s">
        <v>298</v>
      </c>
      <c r="F197" s="8">
        <v>2000</v>
      </c>
    </row>
    <row r="198" spans="1:6" ht="21" x14ac:dyDescent="0.2">
      <c r="A198" s="68" t="s">
        <v>290</v>
      </c>
      <c r="B198" s="7">
        <v>6901013630</v>
      </c>
      <c r="C198" s="8" t="s">
        <v>92</v>
      </c>
      <c r="D198" s="8"/>
      <c r="E198" s="227" t="s">
        <v>297</v>
      </c>
      <c r="F198" s="8">
        <v>48652.14</v>
      </c>
    </row>
    <row r="199" spans="1:6" ht="11.25" thickBot="1" x14ac:dyDescent="0.25">
      <c r="A199" s="230" t="s">
        <v>21</v>
      </c>
      <c r="B199" s="34"/>
      <c r="C199" s="34"/>
      <c r="D199" s="34"/>
      <c r="E199" s="34"/>
      <c r="F199" s="237">
        <f>SUM(F191:F198)</f>
        <v>405101.51</v>
      </c>
    </row>
    <row r="200" spans="1:6" x14ac:dyDescent="0.2">
      <c r="A200" s="78" t="s">
        <v>299</v>
      </c>
      <c r="B200" s="79">
        <v>6902024071</v>
      </c>
      <c r="C200" s="203" t="s">
        <v>300</v>
      </c>
      <c r="D200" s="204">
        <v>40633</v>
      </c>
      <c r="E200" s="145"/>
      <c r="F200" s="145">
        <v>474.83</v>
      </c>
    </row>
    <row r="201" spans="1:6" x14ac:dyDescent="0.2">
      <c r="A201" s="54" t="s">
        <v>303</v>
      </c>
      <c r="B201" s="79">
        <v>6902021458</v>
      </c>
      <c r="C201" s="80" t="s">
        <v>304</v>
      </c>
      <c r="D201" s="204">
        <v>40786</v>
      </c>
      <c r="E201" s="81"/>
      <c r="F201" s="81">
        <v>166.24</v>
      </c>
    </row>
    <row r="202" spans="1:6" x14ac:dyDescent="0.2">
      <c r="A202" s="79" t="s">
        <v>305</v>
      </c>
      <c r="B202" s="7">
        <v>6902016761</v>
      </c>
      <c r="C202" s="8" t="s">
        <v>105</v>
      </c>
      <c r="D202" s="8"/>
      <c r="E202" s="227" t="s">
        <v>806</v>
      </c>
      <c r="F202" s="8">
        <v>2000</v>
      </c>
    </row>
    <row r="203" spans="1:6" x14ac:dyDescent="0.2">
      <c r="A203" s="7" t="s">
        <v>306</v>
      </c>
      <c r="B203" s="79">
        <v>6902011227</v>
      </c>
      <c r="C203" s="8" t="s">
        <v>92</v>
      </c>
      <c r="D203" s="8"/>
      <c r="E203" s="227" t="s">
        <v>807</v>
      </c>
      <c r="F203" s="8">
        <v>1756.29</v>
      </c>
    </row>
    <row r="204" spans="1:6" ht="11.25" thickBot="1" x14ac:dyDescent="0.25">
      <c r="A204" s="239" t="s">
        <v>307</v>
      </c>
      <c r="B204" s="9">
        <v>6905056723</v>
      </c>
      <c r="C204" s="80" t="s">
        <v>92</v>
      </c>
      <c r="D204" s="205"/>
      <c r="E204" s="159" t="s">
        <v>808</v>
      </c>
      <c r="F204" s="177">
        <v>50169.39</v>
      </c>
    </row>
    <row r="205" spans="1:6" x14ac:dyDescent="0.2">
      <c r="A205" s="46" t="s">
        <v>308</v>
      </c>
      <c r="B205" s="12">
        <v>6950024843</v>
      </c>
      <c r="C205" s="32" t="s">
        <v>105</v>
      </c>
      <c r="D205" s="32"/>
      <c r="E205" s="451" t="s">
        <v>809</v>
      </c>
      <c r="F205" s="33">
        <v>2000</v>
      </c>
    </row>
    <row r="206" spans="1:6" x14ac:dyDescent="0.2">
      <c r="A206" s="68" t="s">
        <v>308</v>
      </c>
      <c r="B206" s="142">
        <v>6950024843</v>
      </c>
      <c r="C206" s="8" t="s">
        <v>92</v>
      </c>
      <c r="D206" s="8"/>
      <c r="E206" s="227" t="s">
        <v>809</v>
      </c>
      <c r="F206" s="102">
        <v>4140.1499999999996</v>
      </c>
    </row>
    <row r="207" spans="1:6" ht="11.25" thickBot="1" x14ac:dyDescent="0.25">
      <c r="A207" s="230" t="s">
        <v>21</v>
      </c>
      <c r="B207" s="34"/>
      <c r="C207" s="34"/>
      <c r="D207" s="34"/>
      <c r="E207" s="34"/>
      <c r="F207" s="35">
        <v>6140.15</v>
      </c>
    </row>
    <row r="208" spans="1:6" x14ac:dyDescent="0.2">
      <c r="A208" s="11" t="s">
        <v>309</v>
      </c>
      <c r="B208" s="38">
        <v>6905070189</v>
      </c>
      <c r="C208" s="32" t="s">
        <v>105</v>
      </c>
      <c r="D208" s="32"/>
      <c r="E208" s="451" t="s">
        <v>261</v>
      </c>
      <c r="F208" s="33">
        <v>8.17</v>
      </c>
    </row>
    <row r="209" spans="1:6" x14ac:dyDescent="0.2">
      <c r="A209" s="17" t="s">
        <v>309</v>
      </c>
      <c r="B209" s="7">
        <v>6905070189</v>
      </c>
      <c r="C209" s="8" t="s">
        <v>92</v>
      </c>
      <c r="D209" s="8"/>
      <c r="E209" s="227" t="s">
        <v>261</v>
      </c>
      <c r="F209" s="102">
        <v>22053.45</v>
      </c>
    </row>
    <row r="210" spans="1:6" ht="11.25" thickBot="1" x14ac:dyDescent="0.25">
      <c r="A210" s="230" t="s">
        <v>21</v>
      </c>
      <c r="B210" s="34"/>
      <c r="C210" s="34"/>
      <c r="D210" s="34"/>
      <c r="E210" s="34"/>
      <c r="F210" s="35">
        <f>SUM(F208:F209)</f>
        <v>22061.62</v>
      </c>
    </row>
    <row r="211" spans="1:6" ht="21.75" thickBot="1" x14ac:dyDescent="0.25">
      <c r="A211" s="100" t="s">
        <v>310</v>
      </c>
      <c r="B211" s="54">
        <v>6901014930</v>
      </c>
      <c r="C211" s="81" t="s">
        <v>92</v>
      </c>
      <c r="D211" s="81"/>
      <c r="E211" s="452" t="s">
        <v>810</v>
      </c>
      <c r="F211" s="81">
        <v>13669.65</v>
      </c>
    </row>
    <row r="212" spans="1:6" x14ac:dyDescent="0.2">
      <c r="A212" s="11" t="s">
        <v>301</v>
      </c>
      <c r="B212" s="12">
        <v>6901014200</v>
      </c>
      <c r="C212" s="97" t="s">
        <v>843</v>
      </c>
      <c r="D212" s="98">
        <v>40209</v>
      </c>
      <c r="E212" s="190" t="s">
        <v>302</v>
      </c>
      <c r="F212" s="482">
        <v>157572.5</v>
      </c>
    </row>
    <row r="213" spans="1:6" x14ac:dyDescent="0.2">
      <c r="A213" s="17" t="s">
        <v>301</v>
      </c>
      <c r="B213" s="7">
        <v>6901014200</v>
      </c>
      <c r="C213" s="57" t="s">
        <v>844</v>
      </c>
      <c r="D213" s="70">
        <v>40237</v>
      </c>
      <c r="E213" s="59" t="s">
        <v>302</v>
      </c>
      <c r="F213" s="117">
        <v>157572.5</v>
      </c>
    </row>
    <row r="214" spans="1:6" x14ac:dyDescent="0.2">
      <c r="A214" s="17" t="s">
        <v>301</v>
      </c>
      <c r="B214" s="7">
        <v>6901014200</v>
      </c>
      <c r="C214" s="57" t="s">
        <v>845</v>
      </c>
      <c r="D214" s="70">
        <v>40602</v>
      </c>
      <c r="E214" s="59" t="s">
        <v>846</v>
      </c>
      <c r="F214" s="117">
        <v>9736.99</v>
      </c>
    </row>
    <row r="215" spans="1:6" x14ac:dyDescent="0.2">
      <c r="A215" s="17" t="s">
        <v>301</v>
      </c>
      <c r="B215" s="7">
        <v>6901014200</v>
      </c>
      <c r="C215" s="57" t="s">
        <v>847</v>
      </c>
      <c r="D215" s="70">
        <v>40633</v>
      </c>
      <c r="E215" s="59" t="s">
        <v>846</v>
      </c>
      <c r="F215" s="117">
        <v>9736.99</v>
      </c>
    </row>
    <row r="216" spans="1:6" x14ac:dyDescent="0.2">
      <c r="A216" s="17" t="s">
        <v>301</v>
      </c>
      <c r="B216" s="7">
        <v>6901014200</v>
      </c>
      <c r="C216" s="57" t="s">
        <v>848</v>
      </c>
      <c r="D216" s="70">
        <v>40663</v>
      </c>
      <c r="E216" s="59" t="s">
        <v>846</v>
      </c>
      <c r="F216" s="117">
        <v>9736.99</v>
      </c>
    </row>
    <row r="217" spans="1:6" x14ac:dyDescent="0.2">
      <c r="A217" s="17" t="s">
        <v>301</v>
      </c>
      <c r="B217" s="7">
        <v>6901014200</v>
      </c>
      <c r="C217" s="57" t="s">
        <v>849</v>
      </c>
      <c r="D217" s="70">
        <v>40694</v>
      </c>
      <c r="E217" s="59" t="s">
        <v>846</v>
      </c>
      <c r="F217" s="117">
        <v>9736.99</v>
      </c>
    </row>
    <row r="218" spans="1:6" ht="11.25" thickBot="1" x14ac:dyDescent="0.25">
      <c r="A218" s="230" t="s">
        <v>21</v>
      </c>
      <c r="B218" s="34"/>
      <c r="C218" s="34"/>
      <c r="D218" s="34"/>
      <c r="E218" s="34"/>
      <c r="F218" s="114">
        <f>SUM(F212:F217)</f>
        <v>354092.95999999996</v>
      </c>
    </row>
    <row r="219" spans="1:6" x14ac:dyDescent="0.2">
      <c r="A219" s="106"/>
      <c r="B219" s="106"/>
      <c r="C219" s="106"/>
      <c r="D219" s="106"/>
      <c r="E219" s="106"/>
      <c r="F219" s="106"/>
    </row>
    <row r="220" spans="1:6" x14ac:dyDescent="0.2">
      <c r="A220" s="106"/>
      <c r="B220" s="106"/>
      <c r="C220" s="106"/>
      <c r="D220" s="106"/>
      <c r="E220" s="106"/>
      <c r="F220" s="106"/>
    </row>
    <row r="221" spans="1:6" x14ac:dyDescent="0.2">
      <c r="A221" s="106"/>
      <c r="B221" s="106"/>
      <c r="C221" s="106"/>
      <c r="D221" s="106"/>
      <c r="E221" s="106"/>
      <c r="F221" s="106"/>
    </row>
    <row r="222" spans="1:6" x14ac:dyDescent="0.2">
      <c r="A222" s="106"/>
      <c r="B222" s="106"/>
      <c r="C222" s="106"/>
      <c r="D222" s="106"/>
      <c r="E222" s="106"/>
      <c r="F222" s="106"/>
    </row>
    <row r="223" spans="1:6" x14ac:dyDescent="0.2">
      <c r="A223" s="106"/>
      <c r="B223" s="106"/>
      <c r="C223" s="106"/>
      <c r="D223" s="106"/>
      <c r="E223" s="106"/>
      <c r="F223" s="106"/>
    </row>
    <row r="224" spans="1:6" x14ac:dyDescent="0.2">
      <c r="A224" s="106"/>
      <c r="B224" s="106"/>
      <c r="C224" s="106"/>
      <c r="D224" s="106"/>
      <c r="E224" s="106"/>
      <c r="F224" s="106"/>
    </row>
    <row r="225" spans="1:6" x14ac:dyDescent="0.2">
      <c r="A225" s="106"/>
      <c r="B225" s="106"/>
      <c r="C225" s="106"/>
      <c r="D225" s="106"/>
      <c r="E225" s="106"/>
      <c r="F225" s="106"/>
    </row>
    <row r="226" spans="1:6" x14ac:dyDescent="0.2">
      <c r="A226" s="106"/>
      <c r="B226" s="106"/>
      <c r="C226" s="106"/>
      <c r="D226" s="106"/>
      <c r="E226" s="106"/>
      <c r="F226" s="106"/>
    </row>
    <row r="227" spans="1:6" x14ac:dyDescent="0.2">
      <c r="A227" s="106"/>
      <c r="B227" s="106"/>
      <c r="C227" s="106"/>
      <c r="D227" s="106"/>
      <c r="E227" s="106"/>
      <c r="F227" s="106"/>
    </row>
    <row r="228" spans="1:6" x14ac:dyDescent="0.2">
      <c r="A228" s="106"/>
      <c r="B228" s="106"/>
      <c r="C228" s="106"/>
      <c r="D228" s="106"/>
      <c r="E228" s="106"/>
      <c r="F228" s="106"/>
    </row>
    <row r="229" spans="1:6" x14ac:dyDescent="0.2">
      <c r="A229" s="106"/>
      <c r="B229" s="106"/>
      <c r="C229" s="106"/>
      <c r="D229" s="106"/>
      <c r="E229" s="106"/>
      <c r="F229" s="106"/>
    </row>
    <row r="230" spans="1:6" x14ac:dyDescent="0.2">
      <c r="A230" s="106"/>
      <c r="B230" s="106"/>
      <c r="C230" s="106"/>
      <c r="D230" s="106"/>
      <c r="E230" s="106"/>
      <c r="F230" s="106"/>
    </row>
    <row r="231" spans="1:6" x14ac:dyDescent="0.2">
      <c r="A231" s="106"/>
      <c r="B231" s="106"/>
      <c r="C231" s="106"/>
      <c r="D231" s="106"/>
      <c r="E231" s="106"/>
      <c r="F231" s="106"/>
    </row>
    <row r="232" spans="1:6" x14ac:dyDescent="0.2">
      <c r="A232" s="106"/>
      <c r="B232" s="106"/>
      <c r="C232" s="106"/>
      <c r="D232" s="106"/>
      <c r="E232" s="106"/>
      <c r="F232" s="106"/>
    </row>
    <row r="233" spans="1:6" x14ac:dyDescent="0.2">
      <c r="A233" s="106"/>
      <c r="B233" s="106"/>
      <c r="C233" s="106"/>
      <c r="D233" s="106"/>
      <c r="E233" s="106"/>
      <c r="F233" s="106"/>
    </row>
    <row r="234" spans="1:6" x14ac:dyDescent="0.2">
      <c r="A234" s="106"/>
      <c r="B234" s="106"/>
      <c r="C234" s="106"/>
      <c r="D234" s="106"/>
      <c r="E234" s="106"/>
      <c r="F234" s="106"/>
    </row>
    <row r="235" spans="1:6" x14ac:dyDescent="0.2">
      <c r="A235" s="106"/>
      <c r="B235" s="106"/>
      <c r="C235" s="106"/>
      <c r="D235" s="106"/>
      <c r="E235" s="106"/>
      <c r="F235" s="106"/>
    </row>
    <row r="236" spans="1:6" x14ac:dyDescent="0.2">
      <c r="A236" s="106"/>
      <c r="B236" s="106"/>
      <c r="C236" s="106"/>
      <c r="D236" s="106"/>
      <c r="E236" s="106"/>
      <c r="F236" s="106"/>
    </row>
    <row r="237" spans="1:6" x14ac:dyDescent="0.2">
      <c r="A237" s="106"/>
      <c r="B237" s="106"/>
      <c r="C237" s="106"/>
      <c r="D237" s="106"/>
      <c r="E237" s="106"/>
      <c r="F237" s="106"/>
    </row>
    <row r="238" spans="1:6" x14ac:dyDescent="0.2">
      <c r="A238" s="106"/>
      <c r="B238" s="106"/>
      <c r="C238" s="106"/>
      <c r="D238" s="106"/>
      <c r="E238" s="106"/>
      <c r="F238" s="106"/>
    </row>
    <row r="239" spans="1:6" x14ac:dyDescent="0.2">
      <c r="A239" s="106"/>
      <c r="B239" s="106"/>
      <c r="C239" s="106"/>
      <c r="D239" s="106"/>
      <c r="E239" s="106"/>
      <c r="F239" s="106"/>
    </row>
    <row r="240" spans="1:6" x14ac:dyDescent="0.2">
      <c r="A240" s="106"/>
      <c r="B240" s="106"/>
      <c r="C240" s="106"/>
      <c r="D240" s="106"/>
      <c r="E240" s="106"/>
      <c r="F240" s="106"/>
    </row>
    <row r="241" spans="1:6" x14ac:dyDescent="0.2">
      <c r="A241" s="106"/>
      <c r="B241" s="106"/>
      <c r="C241" s="106"/>
      <c r="D241" s="106"/>
      <c r="E241" s="106"/>
      <c r="F241" s="106"/>
    </row>
    <row r="242" spans="1:6" x14ac:dyDescent="0.2">
      <c r="A242" s="106"/>
      <c r="B242" s="106"/>
      <c r="C242" s="106"/>
      <c r="D242" s="106"/>
      <c r="E242" s="106"/>
      <c r="F242" s="106"/>
    </row>
    <row r="243" spans="1:6" x14ac:dyDescent="0.2">
      <c r="A243" s="106"/>
      <c r="B243" s="106"/>
      <c r="C243" s="106"/>
      <c r="D243" s="106"/>
      <c r="E243" s="106"/>
      <c r="F243" s="106"/>
    </row>
    <row r="244" spans="1:6" x14ac:dyDescent="0.2">
      <c r="A244" s="106"/>
      <c r="B244" s="106"/>
      <c r="C244" s="106"/>
      <c r="D244" s="106"/>
      <c r="E244" s="106"/>
      <c r="F244" s="106"/>
    </row>
    <row r="245" spans="1:6" x14ac:dyDescent="0.2">
      <c r="A245" s="106"/>
      <c r="B245" s="106"/>
      <c r="C245" s="106"/>
      <c r="D245" s="106"/>
      <c r="E245" s="106"/>
      <c r="F245" s="106"/>
    </row>
    <row r="246" spans="1:6" x14ac:dyDescent="0.2">
      <c r="A246" s="106"/>
      <c r="B246" s="106"/>
      <c r="C246" s="106"/>
      <c r="D246" s="106"/>
      <c r="E246" s="106"/>
      <c r="F246" s="106"/>
    </row>
    <row r="247" spans="1:6" x14ac:dyDescent="0.2">
      <c r="A247" s="106"/>
      <c r="B247" s="106"/>
      <c r="C247" s="106"/>
      <c r="D247" s="106"/>
      <c r="E247" s="106"/>
      <c r="F247" s="106"/>
    </row>
    <row r="248" spans="1:6" x14ac:dyDescent="0.2">
      <c r="A248" s="106"/>
      <c r="B248" s="106"/>
      <c r="C248" s="106"/>
      <c r="D248" s="106"/>
      <c r="E248" s="106"/>
      <c r="F248" s="106"/>
    </row>
    <row r="249" spans="1:6" x14ac:dyDescent="0.2">
      <c r="A249" s="106"/>
      <c r="B249" s="106"/>
      <c r="C249" s="106"/>
      <c r="D249" s="106"/>
      <c r="E249" s="106"/>
      <c r="F249" s="106"/>
    </row>
    <row r="250" spans="1:6" x14ac:dyDescent="0.2">
      <c r="A250" s="106"/>
      <c r="B250" s="106"/>
      <c r="C250" s="106"/>
      <c r="D250" s="106"/>
      <c r="E250" s="106"/>
      <c r="F250" s="106"/>
    </row>
    <row r="251" spans="1:6" x14ac:dyDescent="0.2">
      <c r="A251" s="106"/>
      <c r="B251" s="106"/>
      <c r="C251" s="106"/>
      <c r="D251" s="106"/>
      <c r="E251" s="106"/>
      <c r="F251" s="106"/>
    </row>
    <row r="252" spans="1:6" x14ac:dyDescent="0.2">
      <c r="A252" s="106"/>
      <c r="B252" s="106"/>
      <c r="C252" s="106"/>
      <c r="D252" s="106"/>
      <c r="E252" s="106"/>
      <c r="F252" s="106"/>
    </row>
    <row r="253" spans="1:6" x14ac:dyDescent="0.2">
      <c r="A253" s="106"/>
      <c r="B253" s="106"/>
      <c r="C253" s="106"/>
      <c r="D253" s="106"/>
      <c r="E253" s="106"/>
      <c r="F253" s="106"/>
    </row>
    <row r="254" spans="1:6" x14ac:dyDescent="0.2">
      <c r="A254" s="106"/>
      <c r="B254" s="106"/>
      <c r="C254" s="106"/>
      <c r="D254" s="106"/>
      <c r="E254" s="106"/>
      <c r="F254" s="106"/>
    </row>
    <row r="255" spans="1:6" x14ac:dyDescent="0.2">
      <c r="A255" s="106"/>
      <c r="B255" s="106"/>
      <c r="C255" s="106"/>
      <c r="D255" s="106"/>
      <c r="E255" s="106"/>
      <c r="F255" s="106"/>
    </row>
    <row r="256" spans="1:6" x14ac:dyDescent="0.2">
      <c r="A256" s="106"/>
      <c r="B256" s="106"/>
      <c r="C256" s="106"/>
      <c r="D256" s="106"/>
      <c r="E256" s="106"/>
      <c r="F256" s="106"/>
    </row>
    <row r="257" spans="1:6" x14ac:dyDescent="0.2">
      <c r="A257" s="106"/>
      <c r="B257" s="106"/>
      <c r="C257" s="106"/>
      <c r="D257" s="106"/>
      <c r="E257" s="106"/>
      <c r="F257" s="106"/>
    </row>
    <row r="258" spans="1:6" x14ac:dyDescent="0.2">
      <c r="A258" s="106"/>
      <c r="B258" s="106"/>
      <c r="C258" s="106"/>
      <c r="D258" s="106"/>
      <c r="E258" s="106"/>
      <c r="F258" s="106"/>
    </row>
    <row r="259" spans="1:6" x14ac:dyDescent="0.2">
      <c r="A259" s="106"/>
      <c r="B259" s="106"/>
      <c r="C259" s="106"/>
      <c r="D259" s="106"/>
      <c r="E259" s="106"/>
      <c r="F259" s="106"/>
    </row>
    <row r="260" spans="1:6" x14ac:dyDescent="0.2">
      <c r="A260" s="106"/>
      <c r="B260" s="106"/>
      <c r="C260" s="106"/>
      <c r="D260" s="106"/>
      <c r="E260" s="106"/>
      <c r="F260" s="106"/>
    </row>
    <row r="261" spans="1:6" x14ac:dyDescent="0.2">
      <c r="A261" s="106"/>
      <c r="B261" s="106"/>
      <c r="C261" s="106"/>
      <c r="D261" s="106"/>
      <c r="E261" s="106"/>
      <c r="F261" s="106"/>
    </row>
    <row r="262" spans="1:6" x14ac:dyDescent="0.2">
      <c r="A262" s="106"/>
      <c r="B262" s="106"/>
      <c r="C262" s="106"/>
      <c r="D262" s="106"/>
      <c r="E262" s="106"/>
      <c r="F262" s="106"/>
    </row>
    <row r="263" spans="1:6" x14ac:dyDescent="0.2">
      <c r="A263" s="106"/>
      <c r="B263" s="106"/>
      <c r="C263" s="106"/>
      <c r="D263" s="106"/>
      <c r="E263" s="106"/>
      <c r="F263" s="106"/>
    </row>
    <row r="264" spans="1:6" x14ac:dyDescent="0.2">
      <c r="A264" s="106"/>
      <c r="B264" s="106"/>
      <c r="C264" s="106"/>
      <c r="D264" s="106"/>
      <c r="E264" s="106"/>
      <c r="F264" s="106"/>
    </row>
    <row r="265" spans="1:6" x14ac:dyDescent="0.2">
      <c r="A265" s="106"/>
      <c r="B265" s="106"/>
      <c r="C265" s="106"/>
      <c r="D265" s="106"/>
      <c r="E265" s="106"/>
      <c r="F265" s="106"/>
    </row>
    <row r="266" spans="1:6" x14ac:dyDescent="0.2">
      <c r="A266" s="106"/>
      <c r="B266" s="106"/>
      <c r="C266" s="106"/>
      <c r="D266" s="106"/>
      <c r="E266" s="106"/>
      <c r="F266" s="106"/>
    </row>
    <row r="267" spans="1:6" x14ac:dyDescent="0.2">
      <c r="A267" s="106"/>
      <c r="B267" s="106"/>
      <c r="C267" s="106"/>
      <c r="D267" s="106"/>
      <c r="E267" s="106"/>
      <c r="F267" s="106"/>
    </row>
    <row r="268" spans="1:6" x14ac:dyDescent="0.2">
      <c r="A268" s="106"/>
      <c r="B268" s="106"/>
      <c r="C268" s="106"/>
      <c r="D268" s="106"/>
      <c r="E268" s="106"/>
      <c r="F268" s="106"/>
    </row>
    <row r="269" spans="1:6" x14ac:dyDescent="0.2">
      <c r="A269" s="106"/>
      <c r="B269" s="106"/>
      <c r="C269" s="106"/>
      <c r="D269" s="106"/>
      <c r="E269" s="106"/>
      <c r="F269" s="106"/>
    </row>
    <row r="270" spans="1:6" x14ac:dyDescent="0.2">
      <c r="A270" s="106"/>
      <c r="B270" s="106"/>
      <c r="C270" s="106"/>
      <c r="D270" s="106"/>
      <c r="E270" s="106"/>
      <c r="F270" s="106"/>
    </row>
    <row r="271" spans="1:6" x14ac:dyDescent="0.2">
      <c r="A271" s="106"/>
      <c r="B271" s="106"/>
      <c r="C271" s="106"/>
      <c r="D271" s="106"/>
      <c r="E271" s="106"/>
      <c r="F271" s="106"/>
    </row>
    <row r="272" spans="1:6" x14ac:dyDescent="0.2">
      <c r="A272" s="106"/>
      <c r="B272" s="106"/>
      <c r="C272" s="106"/>
      <c r="D272" s="106"/>
      <c r="E272" s="106"/>
      <c r="F272" s="106"/>
    </row>
    <row r="273" spans="1:6" x14ac:dyDescent="0.2">
      <c r="A273" s="106"/>
      <c r="B273" s="106"/>
      <c r="C273" s="106"/>
      <c r="D273" s="106"/>
      <c r="E273" s="106"/>
      <c r="F273" s="106"/>
    </row>
    <row r="274" spans="1:6" x14ac:dyDescent="0.2">
      <c r="A274" s="106"/>
      <c r="B274" s="106"/>
      <c r="C274" s="106"/>
      <c r="D274" s="106"/>
      <c r="E274" s="106"/>
      <c r="F274" s="106"/>
    </row>
    <row r="275" spans="1:6" x14ac:dyDescent="0.2">
      <c r="A275" s="106"/>
      <c r="B275" s="106"/>
      <c r="C275" s="106"/>
      <c r="D275" s="106"/>
      <c r="E275" s="106"/>
      <c r="F275" s="106"/>
    </row>
    <row r="276" spans="1:6" x14ac:dyDescent="0.2">
      <c r="A276" s="106"/>
      <c r="B276" s="106"/>
      <c r="C276" s="106"/>
      <c r="D276" s="106"/>
      <c r="E276" s="106"/>
      <c r="F276" s="106"/>
    </row>
    <row r="277" spans="1:6" x14ac:dyDescent="0.2">
      <c r="A277" s="106"/>
      <c r="B277" s="106"/>
      <c r="C277" s="106"/>
      <c r="D277" s="106"/>
      <c r="E277" s="106"/>
      <c r="F277" s="106"/>
    </row>
    <row r="278" spans="1:6" x14ac:dyDescent="0.2">
      <c r="A278" s="106"/>
      <c r="B278" s="106"/>
      <c r="C278" s="106"/>
      <c r="D278" s="106"/>
      <c r="E278" s="106"/>
      <c r="F278" s="106"/>
    </row>
    <row r="279" spans="1:6" x14ac:dyDescent="0.2">
      <c r="A279" s="106"/>
      <c r="B279" s="106"/>
      <c r="C279" s="106"/>
      <c r="D279" s="106"/>
      <c r="E279" s="106"/>
      <c r="F279" s="106"/>
    </row>
    <row r="280" spans="1:6" x14ac:dyDescent="0.2">
      <c r="A280" s="106"/>
      <c r="B280" s="106"/>
      <c r="C280" s="106"/>
      <c r="D280" s="106"/>
      <c r="E280" s="106"/>
      <c r="F280" s="106"/>
    </row>
    <row r="281" spans="1:6" x14ac:dyDescent="0.2">
      <c r="A281" s="106"/>
      <c r="B281" s="106"/>
      <c r="C281" s="106"/>
      <c r="D281" s="106"/>
      <c r="E281" s="106"/>
      <c r="F281" s="106"/>
    </row>
    <row r="282" spans="1:6" x14ac:dyDescent="0.2">
      <c r="A282" s="106"/>
      <c r="B282" s="106"/>
      <c r="C282" s="106"/>
      <c r="D282" s="106"/>
      <c r="E282" s="106"/>
      <c r="F282" s="106"/>
    </row>
    <row r="283" spans="1:6" x14ac:dyDescent="0.2">
      <c r="A283" s="106"/>
      <c r="B283" s="106"/>
      <c r="C283" s="106"/>
      <c r="D283" s="106"/>
      <c r="E283" s="106"/>
      <c r="F283" s="106"/>
    </row>
    <row r="284" spans="1:6" x14ac:dyDescent="0.2">
      <c r="A284" s="106"/>
      <c r="B284" s="106"/>
      <c r="C284" s="106"/>
      <c r="D284" s="106"/>
      <c r="E284" s="106"/>
      <c r="F284" s="106"/>
    </row>
    <row r="285" spans="1:6" x14ac:dyDescent="0.2">
      <c r="A285" s="106"/>
      <c r="B285" s="106"/>
      <c r="C285" s="106"/>
      <c r="D285" s="106"/>
      <c r="E285" s="106"/>
      <c r="F285" s="106"/>
    </row>
    <row r="286" spans="1:6" x14ac:dyDescent="0.2">
      <c r="A286" s="106"/>
      <c r="B286" s="106"/>
      <c r="C286" s="106"/>
      <c r="D286" s="106"/>
      <c r="E286" s="106"/>
      <c r="F286" s="106"/>
    </row>
    <row r="287" spans="1:6" x14ac:dyDescent="0.2">
      <c r="A287" s="106"/>
      <c r="B287" s="106"/>
      <c r="C287" s="106"/>
      <c r="D287" s="106"/>
      <c r="E287" s="106"/>
      <c r="F287" s="106"/>
    </row>
    <row r="288" spans="1:6" x14ac:dyDescent="0.2">
      <c r="A288" s="106"/>
      <c r="B288" s="106"/>
      <c r="C288" s="106"/>
      <c r="D288" s="106"/>
      <c r="E288" s="106"/>
      <c r="F288" s="106"/>
    </row>
    <row r="289" spans="1:6" x14ac:dyDescent="0.2">
      <c r="A289" s="106"/>
      <c r="B289" s="106"/>
      <c r="C289" s="106"/>
      <c r="D289" s="106"/>
      <c r="E289" s="106"/>
      <c r="F289" s="106"/>
    </row>
    <row r="290" spans="1:6" x14ac:dyDescent="0.2">
      <c r="A290" s="106"/>
      <c r="B290" s="106"/>
      <c r="C290" s="106"/>
      <c r="D290" s="106"/>
      <c r="E290" s="106"/>
      <c r="F290" s="106"/>
    </row>
    <row r="291" spans="1:6" x14ac:dyDescent="0.2">
      <c r="A291" s="106"/>
      <c r="B291" s="106"/>
      <c r="C291" s="106"/>
      <c r="D291" s="106"/>
      <c r="E291" s="106"/>
      <c r="F291" s="106"/>
    </row>
    <row r="292" spans="1:6" x14ac:dyDescent="0.2">
      <c r="A292" s="106"/>
      <c r="B292" s="106"/>
      <c r="C292" s="106"/>
      <c r="D292" s="106"/>
      <c r="E292" s="106"/>
      <c r="F292" s="106"/>
    </row>
    <row r="293" spans="1:6" x14ac:dyDescent="0.2">
      <c r="A293" s="106"/>
      <c r="B293" s="106"/>
      <c r="C293" s="106"/>
      <c r="D293" s="106"/>
      <c r="E293" s="106"/>
      <c r="F293" s="106"/>
    </row>
    <row r="294" spans="1:6" x14ac:dyDescent="0.2">
      <c r="A294" s="106"/>
      <c r="B294" s="106"/>
      <c r="C294" s="106"/>
      <c r="D294" s="106"/>
      <c r="E294" s="106"/>
      <c r="F294" s="106"/>
    </row>
    <row r="295" spans="1:6" x14ac:dyDescent="0.2">
      <c r="A295" s="106"/>
      <c r="B295" s="106"/>
      <c r="C295" s="106"/>
      <c r="D295" s="106"/>
      <c r="E295" s="106"/>
      <c r="F295" s="106"/>
    </row>
    <row r="296" spans="1:6" x14ac:dyDescent="0.2">
      <c r="A296" s="106"/>
      <c r="B296" s="106"/>
      <c r="C296" s="106"/>
      <c r="D296" s="106"/>
      <c r="E296" s="106"/>
      <c r="F296" s="106"/>
    </row>
    <row r="297" spans="1:6" x14ac:dyDescent="0.2">
      <c r="A297" s="106"/>
      <c r="B297" s="106"/>
      <c r="C297" s="106"/>
      <c r="D297" s="106"/>
      <c r="E297" s="106"/>
      <c r="F297" s="106"/>
    </row>
    <row r="298" spans="1:6" x14ac:dyDescent="0.2">
      <c r="A298" s="106"/>
      <c r="B298" s="106"/>
      <c r="C298" s="106"/>
      <c r="D298" s="106"/>
      <c r="E298" s="106"/>
      <c r="F298" s="106"/>
    </row>
    <row r="299" spans="1:6" x14ac:dyDescent="0.2">
      <c r="A299" s="106"/>
      <c r="B299" s="106"/>
      <c r="C299" s="106"/>
      <c r="D299" s="106"/>
      <c r="E299" s="106"/>
      <c r="F299" s="106"/>
    </row>
    <row r="300" spans="1:6" x14ac:dyDescent="0.2">
      <c r="A300" s="106"/>
      <c r="B300" s="106"/>
      <c r="C300" s="106"/>
      <c r="D300" s="106"/>
      <c r="E300" s="106"/>
      <c r="F300" s="106"/>
    </row>
    <row r="301" spans="1:6" x14ac:dyDescent="0.2">
      <c r="A301" s="106"/>
      <c r="B301" s="106"/>
      <c r="C301" s="106"/>
      <c r="D301" s="106"/>
      <c r="E301" s="106"/>
      <c r="F301" s="106"/>
    </row>
    <row r="302" spans="1:6" x14ac:dyDescent="0.2">
      <c r="A302" s="106"/>
      <c r="B302" s="106"/>
      <c r="C302" s="106"/>
      <c r="D302" s="106"/>
      <c r="E302" s="106"/>
      <c r="F302" s="106"/>
    </row>
    <row r="303" spans="1:6" x14ac:dyDescent="0.2">
      <c r="A303" s="106"/>
      <c r="B303" s="106"/>
      <c r="C303" s="106"/>
      <c r="D303" s="106"/>
      <c r="E303" s="106"/>
      <c r="F303" s="106"/>
    </row>
    <row r="304" spans="1:6" x14ac:dyDescent="0.2">
      <c r="A304" s="106"/>
      <c r="B304" s="106"/>
      <c r="C304" s="106"/>
      <c r="D304" s="106"/>
      <c r="E304" s="106"/>
      <c r="F304" s="106"/>
    </row>
    <row r="305" spans="1:6" x14ac:dyDescent="0.2">
      <c r="A305" s="106"/>
      <c r="B305" s="106"/>
      <c r="C305" s="106"/>
      <c r="D305" s="106"/>
      <c r="E305" s="106"/>
      <c r="F305" s="106"/>
    </row>
    <row r="306" spans="1:6" x14ac:dyDescent="0.2">
      <c r="A306" s="106"/>
      <c r="B306" s="106"/>
      <c r="C306" s="106"/>
      <c r="D306" s="106"/>
      <c r="E306" s="106"/>
      <c r="F306" s="106"/>
    </row>
    <row r="307" spans="1:6" x14ac:dyDescent="0.2">
      <c r="A307" s="106"/>
      <c r="B307" s="106"/>
      <c r="C307" s="106"/>
      <c r="D307" s="106"/>
      <c r="E307" s="106"/>
      <c r="F307" s="106"/>
    </row>
    <row r="308" spans="1:6" x14ac:dyDescent="0.2">
      <c r="A308" s="106"/>
      <c r="B308" s="106"/>
      <c r="C308" s="106"/>
      <c r="D308" s="106"/>
      <c r="E308" s="106"/>
      <c r="F308" s="106"/>
    </row>
    <row r="309" spans="1:6" x14ac:dyDescent="0.2">
      <c r="A309" s="106"/>
      <c r="B309" s="106"/>
      <c r="C309" s="106"/>
      <c r="D309" s="106"/>
      <c r="E309" s="106"/>
      <c r="F309" s="106"/>
    </row>
    <row r="310" spans="1:6" x14ac:dyDescent="0.2">
      <c r="A310" s="106"/>
      <c r="B310" s="106"/>
      <c r="C310" s="106"/>
      <c r="D310" s="106"/>
      <c r="E310" s="106"/>
      <c r="F310" s="106"/>
    </row>
    <row r="311" spans="1:6" x14ac:dyDescent="0.2">
      <c r="A311" s="106"/>
      <c r="B311" s="106"/>
      <c r="C311" s="106"/>
      <c r="D311" s="106"/>
      <c r="E311" s="106"/>
      <c r="F311" s="106"/>
    </row>
    <row r="312" spans="1:6" x14ac:dyDescent="0.2">
      <c r="A312" s="106"/>
      <c r="B312" s="106"/>
      <c r="C312" s="106"/>
      <c r="D312" s="106"/>
      <c r="E312" s="106"/>
      <c r="F312" s="106"/>
    </row>
    <row r="313" spans="1:6" x14ac:dyDescent="0.2">
      <c r="A313" s="106"/>
      <c r="B313" s="106"/>
      <c r="C313" s="106"/>
      <c r="D313" s="106"/>
      <c r="E313" s="106"/>
      <c r="F313" s="106"/>
    </row>
    <row r="314" spans="1:6" x14ac:dyDescent="0.2">
      <c r="A314" s="106"/>
      <c r="B314" s="106"/>
      <c r="C314" s="106"/>
      <c r="D314" s="106"/>
      <c r="E314" s="106"/>
      <c r="F314" s="106"/>
    </row>
    <row r="315" spans="1:6" x14ac:dyDescent="0.2">
      <c r="A315" s="106"/>
      <c r="B315" s="106"/>
      <c r="C315" s="106"/>
      <c r="D315" s="106"/>
      <c r="E315" s="106"/>
      <c r="F315" s="106"/>
    </row>
    <row r="316" spans="1:6" x14ac:dyDescent="0.2">
      <c r="A316" s="106"/>
      <c r="B316" s="106"/>
      <c r="C316" s="106"/>
      <c r="D316" s="106"/>
      <c r="E316" s="106"/>
      <c r="F316" s="106"/>
    </row>
    <row r="317" spans="1:6" x14ac:dyDescent="0.2">
      <c r="A317" s="106"/>
      <c r="B317" s="106"/>
      <c r="C317" s="106"/>
      <c r="D317" s="106"/>
      <c r="E317" s="106"/>
      <c r="F317" s="106"/>
    </row>
    <row r="318" spans="1:6" x14ac:dyDescent="0.2">
      <c r="A318" s="106"/>
      <c r="B318" s="106"/>
      <c r="C318" s="106"/>
      <c r="D318" s="106"/>
      <c r="E318" s="106"/>
      <c r="F318" s="106"/>
    </row>
    <row r="319" spans="1:6" x14ac:dyDescent="0.2">
      <c r="A319" s="106"/>
      <c r="B319" s="106"/>
      <c r="C319" s="106"/>
      <c r="D319" s="106"/>
      <c r="E319" s="106"/>
      <c r="F319" s="106"/>
    </row>
    <row r="320" spans="1:6" x14ac:dyDescent="0.2">
      <c r="A320" s="106"/>
      <c r="B320" s="106"/>
      <c r="C320" s="106"/>
      <c r="D320" s="106"/>
      <c r="E320" s="106"/>
      <c r="F320" s="106"/>
    </row>
    <row r="321" spans="1:6" x14ac:dyDescent="0.2">
      <c r="A321" s="106"/>
      <c r="B321" s="106"/>
      <c r="C321" s="106"/>
      <c r="D321" s="106"/>
      <c r="E321" s="106"/>
      <c r="F321" s="106"/>
    </row>
    <row r="322" spans="1:6" x14ac:dyDescent="0.2">
      <c r="A322" s="106"/>
      <c r="B322" s="106"/>
      <c r="C322" s="106"/>
      <c r="D322" s="106"/>
      <c r="E322" s="106"/>
      <c r="F322" s="106"/>
    </row>
    <row r="323" spans="1:6" x14ac:dyDescent="0.2">
      <c r="A323" s="106"/>
      <c r="B323" s="106"/>
      <c r="C323" s="106"/>
      <c r="D323" s="106"/>
      <c r="E323" s="106"/>
      <c r="F323" s="106"/>
    </row>
    <row r="324" spans="1:6" x14ac:dyDescent="0.2">
      <c r="A324" s="106"/>
      <c r="B324" s="106"/>
      <c r="C324" s="106"/>
      <c r="D324" s="106"/>
      <c r="E324" s="106"/>
      <c r="F324" s="106"/>
    </row>
    <row r="325" spans="1:6" x14ac:dyDescent="0.2">
      <c r="A325" s="106"/>
      <c r="B325" s="106"/>
      <c r="C325" s="106"/>
      <c r="D325" s="106"/>
      <c r="E325" s="106"/>
      <c r="F325" s="106"/>
    </row>
    <row r="326" spans="1:6" x14ac:dyDescent="0.2">
      <c r="A326" s="106"/>
      <c r="B326" s="106"/>
      <c r="C326" s="106"/>
      <c r="D326" s="106"/>
      <c r="E326" s="106"/>
      <c r="F326" s="106"/>
    </row>
    <row r="327" spans="1:6" x14ac:dyDescent="0.2">
      <c r="A327" s="106"/>
      <c r="B327" s="106"/>
      <c r="C327" s="106"/>
      <c r="D327" s="106"/>
      <c r="E327" s="106"/>
      <c r="F327" s="106"/>
    </row>
    <row r="328" spans="1:6" x14ac:dyDescent="0.2">
      <c r="A328" s="106"/>
      <c r="B328" s="106"/>
      <c r="C328" s="106"/>
      <c r="D328" s="106"/>
      <c r="E328" s="106"/>
      <c r="F328" s="106"/>
    </row>
    <row r="329" spans="1:6" x14ac:dyDescent="0.2">
      <c r="A329" s="106"/>
      <c r="B329" s="106"/>
      <c r="C329" s="106"/>
      <c r="D329" s="106"/>
      <c r="E329" s="106"/>
      <c r="F329" s="106"/>
    </row>
    <row r="330" spans="1:6" x14ac:dyDescent="0.2">
      <c r="A330" s="106"/>
      <c r="B330" s="106"/>
      <c r="C330" s="106"/>
      <c r="D330" s="106"/>
      <c r="E330" s="106"/>
      <c r="F330" s="106"/>
    </row>
    <row r="331" spans="1:6" x14ac:dyDescent="0.2">
      <c r="A331" s="106"/>
      <c r="B331" s="106"/>
      <c r="C331" s="106"/>
      <c r="D331" s="106"/>
      <c r="E331" s="106"/>
      <c r="F331" s="106"/>
    </row>
    <row r="332" spans="1:6" x14ac:dyDescent="0.2">
      <c r="A332" s="106"/>
      <c r="B332" s="106"/>
      <c r="C332" s="106"/>
      <c r="D332" s="106"/>
      <c r="E332" s="106"/>
      <c r="F332" s="106"/>
    </row>
    <row r="333" spans="1:6" x14ac:dyDescent="0.2">
      <c r="A333" s="106"/>
      <c r="B333" s="106"/>
      <c r="C333" s="106"/>
      <c r="D333" s="106"/>
      <c r="E333" s="106"/>
      <c r="F333" s="106"/>
    </row>
    <row r="334" spans="1:6" x14ac:dyDescent="0.2">
      <c r="A334" s="106"/>
      <c r="B334" s="106"/>
      <c r="C334" s="106"/>
      <c r="D334" s="106"/>
      <c r="E334" s="106"/>
      <c r="F334" s="106"/>
    </row>
    <row r="335" spans="1:6" x14ac:dyDescent="0.2">
      <c r="A335" s="106"/>
      <c r="B335" s="106"/>
      <c r="C335" s="106"/>
      <c r="D335" s="106"/>
      <c r="E335" s="106"/>
      <c r="F335" s="106"/>
    </row>
    <row r="336" spans="1:6" x14ac:dyDescent="0.2">
      <c r="A336" s="106"/>
      <c r="B336" s="106"/>
      <c r="C336" s="106"/>
      <c r="D336" s="106"/>
      <c r="E336" s="106"/>
      <c r="F336" s="106"/>
    </row>
    <row r="337" spans="1:6" x14ac:dyDescent="0.2">
      <c r="A337" s="106"/>
      <c r="B337" s="106"/>
      <c r="C337" s="106"/>
      <c r="D337" s="106"/>
      <c r="E337" s="106"/>
      <c r="F337" s="106"/>
    </row>
    <row r="338" spans="1:6" x14ac:dyDescent="0.2">
      <c r="A338" s="106"/>
      <c r="B338" s="106"/>
      <c r="C338" s="106"/>
      <c r="D338" s="106"/>
      <c r="E338" s="106"/>
      <c r="F338" s="106"/>
    </row>
    <row r="339" spans="1:6" x14ac:dyDescent="0.2">
      <c r="A339" s="106"/>
      <c r="B339" s="106"/>
      <c r="C339" s="106"/>
      <c r="D339" s="106"/>
      <c r="E339" s="106"/>
      <c r="F339" s="106"/>
    </row>
    <row r="340" spans="1:6" x14ac:dyDescent="0.2">
      <c r="A340" s="106"/>
      <c r="B340" s="106"/>
      <c r="C340" s="106"/>
      <c r="D340" s="106"/>
      <c r="E340" s="106"/>
      <c r="F340" s="106"/>
    </row>
    <row r="341" spans="1:6" x14ac:dyDescent="0.2">
      <c r="A341" s="106"/>
      <c r="B341" s="106"/>
      <c r="C341" s="106"/>
      <c r="D341" s="106"/>
      <c r="E341" s="106"/>
      <c r="F341" s="106"/>
    </row>
    <row r="342" spans="1:6" x14ac:dyDescent="0.2">
      <c r="A342" s="106"/>
      <c r="B342" s="106"/>
      <c r="C342" s="106"/>
      <c r="D342" s="106"/>
      <c r="E342" s="106"/>
      <c r="F342" s="106"/>
    </row>
    <row r="343" spans="1:6" x14ac:dyDescent="0.2">
      <c r="A343" s="106"/>
      <c r="B343" s="106"/>
      <c r="C343" s="106"/>
      <c r="D343" s="106"/>
      <c r="E343" s="106"/>
      <c r="F343" s="106"/>
    </row>
    <row r="344" spans="1:6" x14ac:dyDescent="0.2">
      <c r="A344" s="106"/>
      <c r="B344" s="106"/>
      <c r="C344" s="106"/>
      <c r="D344" s="106"/>
      <c r="E344" s="106"/>
      <c r="F344" s="106"/>
    </row>
    <row r="345" spans="1:6" x14ac:dyDescent="0.2">
      <c r="A345" s="106"/>
      <c r="B345" s="106"/>
      <c r="C345" s="106"/>
      <c r="D345" s="106"/>
      <c r="E345" s="106"/>
      <c r="F345" s="106"/>
    </row>
    <row r="346" spans="1:6" x14ac:dyDescent="0.2">
      <c r="A346" s="106"/>
      <c r="B346" s="106"/>
      <c r="C346" s="106"/>
      <c r="D346" s="106"/>
      <c r="E346" s="106"/>
      <c r="F346" s="106"/>
    </row>
    <row r="347" spans="1:6" x14ac:dyDescent="0.2">
      <c r="A347" s="106"/>
      <c r="B347" s="106"/>
      <c r="C347" s="106"/>
      <c r="D347" s="106"/>
      <c r="E347" s="106"/>
      <c r="F347" s="106"/>
    </row>
    <row r="348" spans="1:6" x14ac:dyDescent="0.2">
      <c r="A348" s="106"/>
      <c r="B348" s="106"/>
      <c r="C348" s="106"/>
      <c r="D348" s="106"/>
      <c r="E348" s="106"/>
      <c r="F348" s="106"/>
    </row>
    <row r="349" spans="1:6" x14ac:dyDescent="0.2">
      <c r="A349" s="106"/>
      <c r="B349" s="106"/>
      <c r="C349" s="106"/>
      <c r="D349" s="106"/>
      <c r="E349" s="106"/>
      <c r="F349" s="106"/>
    </row>
    <row r="350" spans="1:6" x14ac:dyDescent="0.2">
      <c r="A350" s="106"/>
      <c r="B350" s="106"/>
      <c r="C350" s="106"/>
      <c r="D350" s="106"/>
      <c r="E350" s="106"/>
      <c r="F350" s="106"/>
    </row>
    <row r="351" spans="1:6" x14ac:dyDescent="0.2">
      <c r="A351" s="106"/>
      <c r="B351" s="106"/>
      <c r="C351" s="106"/>
      <c r="D351" s="106"/>
      <c r="E351" s="106"/>
      <c r="F351" s="106"/>
    </row>
    <row r="352" spans="1:6" x14ac:dyDescent="0.2">
      <c r="A352" s="106"/>
      <c r="B352" s="106"/>
      <c r="C352" s="106"/>
      <c r="D352" s="106"/>
      <c r="E352" s="106"/>
      <c r="F352" s="106"/>
    </row>
    <row r="353" spans="1:6" x14ac:dyDescent="0.2">
      <c r="A353" s="106"/>
      <c r="B353" s="106"/>
      <c r="C353" s="106"/>
      <c r="D353" s="106"/>
      <c r="E353" s="106"/>
      <c r="F353" s="106"/>
    </row>
    <row r="354" spans="1:6" x14ac:dyDescent="0.2">
      <c r="A354" s="106"/>
      <c r="B354" s="106"/>
      <c r="C354" s="106"/>
      <c r="D354" s="106"/>
      <c r="E354" s="106"/>
      <c r="F354" s="106"/>
    </row>
    <row r="355" spans="1:6" x14ac:dyDescent="0.2">
      <c r="A355" s="106"/>
      <c r="B355" s="106"/>
      <c r="C355" s="106"/>
      <c r="D355" s="106"/>
      <c r="E355" s="106"/>
      <c r="F355" s="106"/>
    </row>
    <row r="356" spans="1:6" x14ac:dyDescent="0.2">
      <c r="A356" s="106"/>
      <c r="B356" s="106"/>
      <c r="C356" s="106"/>
      <c r="D356" s="106"/>
      <c r="E356" s="106"/>
      <c r="F356" s="106"/>
    </row>
    <row r="357" spans="1:6" x14ac:dyDescent="0.2">
      <c r="A357" s="106"/>
      <c r="B357" s="106"/>
      <c r="C357" s="106"/>
      <c r="D357" s="106"/>
      <c r="E357" s="106"/>
      <c r="F357" s="106"/>
    </row>
    <row r="358" spans="1:6" x14ac:dyDescent="0.2">
      <c r="A358" s="106"/>
      <c r="B358" s="106"/>
      <c r="C358" s="106"/>
      <c r="D358" s="106"/>
      <c r="E358" s="106"/>
      <c r="F358" s="106"/>
    </row>
    <row r="359" spans="1:6" x14ac:dyDescent="0.2">
      <c r="A359" s="106"/>
      <c r="B359" s="106"/>
      <c r="C359" s="106"/>
      <c r="D359" s="106"/>
      <c r="E359" s="106"/>
      <c r="F359" s="106"/>
    </row>
    <row r="360" spans="1:6" x14ac:dyDescent="0.2">
      <c r="A360" s="106"/>
      <c r="B360" s="106"/>
      <c r="C360" s="106"/>
      <c r="D360" s="106"/>
      <c r="E360" s="106"/>
      <c r="F360" s="106"/>
    </row>
    <row r="361" spans="1:6" x14ac:dyDescent="0.2">
      <c r="A361" s="106"/>
      <c r="B361" s="106"/>
      <c r="C361" s="106"/>
      <c r="D361" s="106"/>
      <c r="E361" s="106"/>
      <c r="F361" s="106"/>
    </row>
    <row r="362" spans="1:6" x14ac:dyDescent="0.2">
      <c r="A362" s="106"/>
      <c r="B362" s="106"/>
      <c r="C362" s="106"/>
      <c r="D362" s="106"/>
      <c r="E362" s="106"/>
      <c r="F362" s="106"/>
    </row>
    <row r="363" spans="1:6" x14ac:dyDescent="0.2">
      <c r="A363" s="106"/>
      <c r="B363" s="106"/>
      <c r="C363" s="106"/>
      <c r="D363" s="106"/>
      <c r="E363" s="106"/>
      <c r="F363" s="106"/>
    </row>
    <row r="364" spans="1:6" x14ac:dyDescent="0.2">
      <c r="A364" s="106"/>
      <c r="B364" s="106"/>
      <c r="C364" s="106"/>
      <c r="D364" s="106"/>
      <c r="E364" s="106"/>
      <c r="F364" s="106"/>
    </row>
    <row r="365" spans="1:6" x14ac:dyDescent="0.2">
      <c r="A365" s="106"/>
      <c r="B365" s="106"/>
      <c r="C365" s="106"/>
      <c r="D365" s="106"/>
      <c r="E365" s="106"/>
      <c r="F365" s="106"/>
    </row>
    <row r="366" spans="1:6" x14ac:dyDescent="0.2">
      <c r="A366" s="106"/>
      <c r="B366" s="106"/>
      <c r="C366" s="106"/>
      <c r="D366" s="106"/>
      <c r="E366" s="106"/>
      <c r="F366" s="106"/>
    </row>
    <row r="367" spans="1:6" x14ac:dyDescent="0.2">
      <c r="A367" s="106"/>
      <c r="B367" s="106"/>
      <c r="C367" s="106"/>
      <c r="D367" s="106"/>
      <c r="E367" s="106"/>
      <c r="F367" s="106"/>
    </row>
    <row r="368" spans="1:6" x14ac:dyDescent="0.2">
      <c r="A368" s="106"/>
      <c r="B368" s="106"/>
      <c r="C368" s="106"/>
      <c r="D368" s="106"/>
      <c r="E368" s="106"/>
      <c r="F368" s="106"/>
    </row>
    <row r="369" spans="1:6" x14ac:dyDescent="0.2">
      <c r="A369" s="106"/>
      <c r="B369" s="106"/>
      <c r="C369" s="106"/>
      <c r="D369" s="106"/>
      <c r="E369" s="106"/>
      <c r="F369" s="106"/>
    </row>
    <row r="370" spans="1:6" x14ac:dyDescent="0.2">
      <c r="A370" s="106"/>
      <c r="B370" s="106"/>
      <c r="C370" s="106"/>
      <c r="D370" s="106"/>
      <c r="E370" s="106"/>
      <c r="F370" s="106"/>
    </row>
    <row r="371" spans="1:6" x14ac:dyDescent="0.2">
      <c r="A371" s="106"/>
      <c r="B371" s="106"/>
      <c r="C371" s="106"/>
      <c r="D371" s="106"/>
      <c r="E371" s="106"/>
      <c r="F371" s="106"/>
    </row>
    <row r="372" spans="1:6" x14ac:dyDescent="0.2">
      <c r="A372" s="106"/>
      <c r="B372" s="106"/>
      <c r="C372" s="106"/>
      <c r="D372" s="106"/>
      <c r="E372" s="106"/>
      <c r="F372" s="106"/>
    </row>
    <row r="373" spans="1:6" x14ac:dyDescent="0.2">
      <c r="A373" s="106"/>
      <c r="B373" s="106"/>
      <c r="C373" s="106"/>
      <c r="D373" s="106"/>
      <c r="E373" s="106"/>
      <c r="F373" s="106"/>
    </row>
    <row r="374" spans="1:6" x14ac:dyDescent="0.2">
      <c r="A374" s="106"/>
      <c r="B374" s="106"/>
      <c r="C374" s="106"/>
      <c r="D374" s="106"/>
      <c r="E374" s="106"/>
      <c r="F374" s="106"/>
    </row>
    <row r="375" spans="1:6" x14ac:dyDescent="0.2">
      <c r="A375" s="106"/>
      <c r="B375" s="106"/>
      <c r="C375" s="106"/>
      <c r="D375" s="106"/>
      <c r="E375" s="106"/>
      <c r="F375" s="106"/>
    </row>
    <row r="376" spans="1:6" x14ac:dyDescent="0.2">
      <c r="A376" s="106"/>
      <c r="B376" s="106"/>
      <c r="C376" s="106"/>
      <c r="D376" s="106"/>
      <c r="E376" s="106"/>
      <c r="F376" s="106"/>
    </row>
    <row r="377" spans="1:6" x14ac:dyDescent="0.2">
      <c r="A377" s="106"/>
      <c r="B377" s="106"/>
      <c r="C377" s="106"/>
      <c r="D377" s="106"/>
      <c r="E377" s="106"/>
      <c r="F377" s="106"/>
    </row>
    <row r="378" spans="1:6" x14ac:dyDescent="0.2">
      <c r="A378" s="106"/>
      <c r="B378" s="106"/>
      <c r="C378" s="106"/>
      <c r="D378" s="106"/>
      <c r="E378" s="106"/>
      <c r="F378" s="106"/>
    </row>
    <row r="379" spans="1:6" x14ac:dyDescent="0.2">
      <c r="A379" s="106"/>
      <c r="B379" s="106"/>
      <c r="C379" s="106"/>
      <c r="D379" s="106"/>
      <c r="E379" s="106"/>
      <c r="F379" s="106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J21" sqref="J21"/>
    </sheetView>
  </sheetViews>
  <sheetFormatPr defaultColWidth="9.140625" defaultRowHeight="10.5" x14ac:dyDescent="0.2"/>
  <cols>
    <col min="1" max="1" width="19.42578125" style="5" customWidth="1"/>
    <col min="2" max="2" width="13.42578125" style="5" customWidth="1"/>
    <col min="3" max="3" width="22.42578125" style="5" customWidth="1"/>
    <col min="4" max="4" width="9.140625" style="5"/>
    <col min="5" max="5" width="12.7109375" style="5" bestFit="1" customWidth="1"/>
    <col min="6" max="6" width="14.7109375" style="5" bestFit="1" customWidth="1"/>
    <col min="7" max="16384" width="9.140625" style="5"/>
  </cols>
  <sheetData>
    <row r="1" spans="1:6" s="337" customFormat="1" ht="30" thickBot="1" x14ac:dyDescent="0.3">
      <c r="A1" s="345" t="s">
        <v>0</v>
      </c>
      <c r="B1" s="346" t="s">
        <v>1</v>
      </c>
      <c r="C1" s="346" t="s">
        <v>491</v>
      </c>
      <c r="D1" s="347" t="s">
        <v>492</v>
      </c>
      <c r="E1" s="348" t="s">
        <v>500</v>
      </c>
      <c r="F1" s="348" t="s">
        <v>694</v>
      </c>
    </row>
    <row r="2" spans="1:6" s="418" customFormat="1" ht="68.25" x14ac:dyDescent="0.25">
      <c r="A2" s="350" t="s">
        <v>695</v>
      </c>
      <c r="B2" s="351">
        <v>7101006428</v>
      </c>
      <c r="C2" s="352" t="s">
        <v>312</v>
      </c>
      <c r="D2" s="353" t="s">
        <v>696</v>
      </c>
      <c r="E2" s="417">
        <v>41388</v>
      </c>
      <c r="F2" s="356">
        <v>1974020.7400000002</v>
      </c>
    </row>
    <row r="3" spans="1:6" s="418" customFormat="1" ht="68.25" x14ac:dyDescent="0.25">
      <c r="A3" s="350" t="s">
        <v>695</v>
      </c>
      <c r="B3" s="351">
        <v>7101006428</v>
      </c>
      <c r="C3" s="338" t="s">
        <v>312</v>
      </c>
      <c r="D3" s="339" t="s">
        <v>697</v>
      </c>
      <c r="E3" s="421">
        <v>41354</v>
      </c>
      <c r="F3" s="342">
        <v>2258695.0700000003</v>
      </c>
    </row>
    <row r="4" spans="1:6" s="418" customFormat="1" ht="69" thickBot="1" x14ac:dyDescent="0.3">
      <c r="A4" s="350" t="s">
        <v>695</v>
      </c>
      <c r="B4" s="351">
        <v>7101006428</v>
      </c>
      <c r="C4" s="373" t="s">
        <v>312</v>
      </c>
      <c r="D4" s="412" t="s">
        <v>698</v>
      </c>
      <c r="E4" s="419">
        <v>41388</v>
      </c>
      <c r="F4" s="377">
        <v>11302.79</v>
      </c>
    </row>
    <row r="5" spans="1:6" s="418" customFormat="1" thickBot="1" x14ac:dyDescent="0.3">
      <c r="A5" s="378" t="s">
        <v>21</v>
      </c>
      <c r="B5" s="379"/>
      <c r="C5" s="380"/>
      <c r="D5" s="381"/>
      <c r="E5" s="420"/>
      <c r="F5" s="413">
        <f>SUM(F2:F4)</f>
        <v>4244018.6000000006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9" workbookViewId="0">
      <selection activeCell="H28" sqref="H28"/>
    </sheetView>
  </sheetViews>
  <sheetFormatPr defaultColWidth="9.140625" defaultRowHeight="10.5" x14ac:dyDescent="0.2"/>
  <cols>
    <col min="1" max="1" width="22.85546875" style="5" customWidth="1"/>
    <col min="2" max="2" width="12.7109375" style="5" customWidth="1"/>
    <col min="3" max="3" width="21.28515625" style="5" customWidth="1"/>
    <col min="4" max="4" width="19.28515625" style="5" customWidth="1"/>
    <col min="5" max="6" width="9.140625" style="5"/>
    <col min="7" max="7" width="16" style="5" bestFit="1" customWidth="1"/>
    <col min="8" max="16384" width="9.140625" style="5"/>
  </cols>
  <sheetData>
    <row r="1" spans="1:7" s="337" customFormat="1" ht="30" thickBot="1" x14ac:dyDescent="0.3">
      <c r="A1" s="345" t="s">
        <v>0</v>
      </c>
      <c r="B1" s="346" t="s">
        <v>1</v>
      </c>
      <c r="C1" s="346" t="s">
        <v>491</v>
      </c>
      <c r="D1" s="347" t="s">
        <v>492</v>
      </c>
      <c r="E1" s="348" t="s">
        <v>500</v>
      </c>
      <c r="F1" s="349" t="s">
        <v>493</v>
      </c>
      <c r="G1" s="348" t="s">
        <v>699</v>
      </c>
    </row>
    <row r="2" spans="1:7" s="343" customFormat="1" ht="48.75" x14ac:dyDescent="0.25">
      <c r="A2" s="350" t="s">
        <v>700</v>
      </c>
      <c r="B2" s="422" t="s">
        <v>701</v>
      </c>
      <c r="C2" s="352" t="s">
        <v>511</v>
      </c>
      <c r="D2" s="353" t="s">
        <v>702</v>
      </c>
      <c r="E2" s="354" t="s">
        <v>703</v>
      </c>
      <c r="F2" s="355" t="s">
        <v>703</v>
      </c>
      <c r="G2" s="356">
        <v>2474176.86</v>
      </c>
    </row>
    <row r="3" spans="1:7" s="343" customFormat="1" ht="48.75" x14ac:dyDescent="0.25">
      <c r="A3" s="350" t="s">
        <v>700</v>
      </c>
      <c r="B3" s="422" t="s">
        <v>701</v>
      </c>
      <c r="C3" s="338" t="s">
        <v>511</v>
      </c>
      <c r="D3" s="339" t="s">
        <v>704</v>
      </c>
      <c r="E3" s="357" t="s">
        <v>705</v>
      </c>
      <c r="F3" s="341" t="s">
        <v>705</v>
      </c>
      <c r="G3" s="342">
        <v>321061.96000000002</v>
      </c>
    </row>
    <row r="4" spans="1:7" s="343" customFormat="1" ht="48.75" x14ac:dyDescent="0.25">
      <c r="A4" s="350" t="s">
        <v>700</v>
      </c>
      <c r="B4" s="422" t="s">
        <v>701</v>
      </c>
      <c r="C4" s="338" t="s">
        <v>511</v>
      </c>
      <c r="D4" s="339" t="s">
        <v>706</v>
      </c>
      <c r="E4" s="357" t="s">
        <v>707</v>
      </c>
      <c r="F4" s="341" t="s">
        <v>707</v>
      </c>
      <c r="G4" s="342">
        <v>1728479.47</v>
      </c>
    </row>
    <row r="5" spans="1:7" s="343" customFormat="1" ht="48.75" x14ac:dyDescent="0.25">
      <c r="A5" s="350" t="s">
        <v>700</v>
      </c>
      <c r="B5" s="422" t="s">
        <v>701</v>
      </c>
      <c r="C5" s="338" t="s">
        <v>511</v>
      </c>
      <c r="D5" s="340" t="s">
        <v>708</v>
      </c>
      <c r="E5" s="357" t="s">
        <v>709</v>
      </c>
      <c r="F5" s="341" t="s">
        <v>709</v>
      </c>
      <c r="G5" s="342">
        <v>537606.49</v>
      </c>
    </row>
    <row r="6" spans="1:7" s="343" customFormat="1" ht="48.75" x14ac:dyDescent="0.25">
      <c r="A6" s="350" t="s">
        <v>700</v>
      </c>
      <c r="B6" s="422" t="s">
        <v>701</v>
      </c>
      <c r="C6" s="338" t="s">
        <v>511</v>
      </c>
      <c r="D6" s="339" t="s">
        <v>710</v>
      </c>
      <c r="E6" s="357" t="s">
        <v>649</v>
      </c>
      <c r="F6" s="341" t="s">
        <v>649</v>
      </c>
      <c r="G6" s="342">
        <f>419721.07-419721.07</f>
        <v>0</v>
      </c>
    </row>
    <row r="7" spans="1:7" s="343" customFormat="1" ht="48.75" x14ac:dyDescent="0.25">
      <c r="A7" s="350" t="s">
        <v>700</v>
      </c>
      <c r="B7" s="422" t="s">
        <v>701</v>
      </c>
      <c r="C7" s="338" t="s">
        <v>511</v>
      </c>
      <c r="D7" s="339" t="s">
        <v>711</v>
      </c>
      <c r="E7" s="357" t="s">
        <v>712</v>
      </c>
      <c r="F7" s="341" t="s">
        <v>712</v>
      </c>
      <c r="G7" s="342">
        <v>1244564.97</v>
      </c>
    </row>
    <row r="8" spans="1:7" s="343" customFormat="1" ht="48.75" x14ac:dyDescent="0.25">
      <c r="A8" s="350" t="s">
        <v>700</v>
      </c>
      <c r="B8" s="422" t="s">
        <v>701</v>
      </c>
      <c r="C8" s="338" t="s">
        <v>511</v>
      </c>
      <c r="D8" s="339" t="s">
        <v>713</v>
      </c>
      <c r="E8" s="357" t="s">
        <v>714</v>
      </c>
      <c r="F8" s="341" t="s">
        <v>714</v>
      </c>
      <c r="G8" s="342">
        <v>2076623.41</v>
      </c>
    </row>
    <row r="9" spans="1:7" s="343" customFormat="1" ht="78" x14ac:dyDescent="0.25">
      <c r="A9" s="350" t="s">
        <v>700</v>
      </c>
      <c r="B9" s="422" t="s">
        <v>701</v>
      </c>
      <c r="C9" s="338" t="s">
        <v>312</v>
      </c>
      <c r="D9" s="339" t="s">
        <v>715</v>
      </c>
      <c r="E9" s="357"/>
      <c r="F9" s="341"/>
      <c r="G9" s="342">
        <v>32155.510000000002</v>
      </c>
    </row>
    <row r="10" spans="1:7" s="343" customFormat="1" ht="78" x14ac:dyDescent="0.25">
      <c r="A10" s="350" t="s">
        <v>700</v>
      </c>
      <c r="B10" s="422" t="s">
        <v>701</v>
      </c>
      <c r="C10" s="338" t="s">
        <v>312</v>
      </c>
      <c r="D10" s="339" t="s">
        <v>716</v>
      </c>
      <c r="E10" s="357"/>
      <c r="F10" s="341"/>
      <c r="G10" s="342">
        <v>28815.870000000003</v>
      </c>
    </row>
    <row r="11" spans="1:7" s="343" customFormat="1" ht="78" x14ac:dyDescent="0.25">
      <c r="A11" s="350" t="s">
        <v>700</v>
      </c>
      <c r="B11" s="422" t="s">
        <v>701</v>
      </c>
      <c r="C11" s="338" t="s">
        <v>312</v>
      </c>
      <c r="D11" s="339" t="s">
        <v>715</v>
      </c>
      <c r="E11" s="357"/>
      <c r="F11" s="341"/>
      <c r="G11" s="342">
        <v>20028</v>
      </c>
    </row>
    <row r="12" spans="1:7" s="343" customFormat="1" ht="78" x14ac:dyDescent="0.25">
      <c r="A12" s="350" t="s">
        <v>700</v>
      </c>
      <c r="B12" s="422" t="s">
        <v>701</v>
      </c>
      <c r="C12" s="338" t="s">
        <v>312</v>
      </c>
      <c r="D12" s="339" t="s">
        <v>717</v>
      </c>
      <c r="E12" s="357" t="s">
        <v>718</v>
      </c>
      <c r="F12" s="341"/>
      <c r="G12" s="342">
        <v>1096383.6100000001</v>
      </c>
    </row>
    <row r="13" spans="1:7" s="343" customFormat="1" ht="78" x14ac:dyDescent="0.25">
      <c r="A13" s="350" t="s">
        <v>700</v>
      </c>
      <c r="B13" s="422" t="s">
        <v>701</v>
      </c>
      <c r="C13" s="338" t="s">
        <v>312</v>
      </c>
      <c r="D13" s="339" t="s">
        <v>717</v>
      </c>
      <c r="E13" s="357" t="s">
        <v>719</v>
      </c>
      <c r="F13" s="341"/>
      <c r="G13" s="342">
        <v>368948.29</v>
      </c>
    </row>
    <row r="14" spans="1:7" s="343" customFormat="1" ht="78" x14ac:dyDescent="0.25">
      <c r="A14" s="350" t="s">
        <v>700</v>
      </c>
      <c r="B14" s="422" t="s">
        <v>701</v>
      </c>
      <c r="C14" s="338" t="s">
        <v>312</v>
      </c>
      <c r="D14" s="339" t="s">
        <v>720</v>
      </c>
      <c r="E14" s="357" t="s">
        <v>721</v>
      </c>
      <c r="F14" s="341"/>
      <c r="G14" s="342">
        <v>808683.8</v>
      </c>
    </row>
    <row r="15" spans="1:7" s="343" customFormat="1" ht="78" x14ac:dyDescent="0.25">
      <c r="A15" s="350" t="s">
        <v>700</v>
      </c>
      <c r="B15" s="422" t="s">
        <v>701</v>
      </c>
      <c r="C15" s="338" t="s">
        <v>317</v>
      </c>
      <c r="D15" s="339" t="s">
        <v>722</v>
      </c>
      <c r="E15" s="357"/>
      <c r="F15" s="341"/>
      <c r="G15" s="342">
        <f>27898.67-27898.67</f>
        <v>0</v>
      </c>
    </row>
    <row r="16" spans="1:7" s="343" customFormat="1" ht="78" x14ac:dyDescent="0.25">
      <c r="A16" s="350" t="s">
        <v>700</v>
      </c>
      <c r="B16" s="422" t="s">
        <v>701</v>
      </c>
      <c r="C16" s="338" t="s">
        <v>317</v>
      </c>
      <c r="D16" s="339" t="s">
        <v>723</v>
      </c>
      <c r="E16" s="357"/>
      <c r="F16" s="341"/>
      <c r="G16" s="342">
        <f>46041.07-22101.33</f>
        <v>23939.739999999998</v>
      </c>
    </row>
    <row r="17" spans="1:7" s="343" customFormat="1" ht="78" x14ac:dyDescent="0.25">
      <c r="A17" s="350" t="s">
        <v>700</v>
      </c>
      <c r="B17" s="422" t="s">
        <v>701</v>
      </c>
      <c r="C17" s="338" t="s">
        <v>317</v>
      </c>
      <c r="D17" s="339" t="s">
        <v>724</v>
      </c>
      <c r="E17" s="357" t="s">
        <v>725</v>
      </c>
      <c r="F17" s="341"/>
      <c r="G17" s="342">
        <v>1976359.77</v>
      </c>
    </row>
    <row r="18" spans="1:7" s="343" customFormat="1" ht="78" x14ac:dyDescent="0.25">
      <c r="A18" s="350" t="s">
        <v>700</v>
      </c>
      <c r="B18" s="422" t="s">
        <v>701</v>
      </c>
      <c r="C18" s="338" t="s">
        <v>317</v>
      </c>
      <c r="D18" s="339" t="s">
        <v>726</v>
      </c>
      <c r="E18" s="357" t="s">
        <v>727</v>
      </c>
      <c r="F18" s="341"/>
      <c r="G18" s="342">
        <v>821272.34</v>
      </c>
    </row>
    <row r="19" spans="1:7" s="343" customFormat="1" ht="48.75" x14ac:dyDescent="0.25">
      <c r="A19" s="350" t="s">
        <v>700</v>
      </c>
      <c r="B19" s="422" t="s">
        <v>701</v>
      </c>
      <c r="C19" s="338" t="s">
        <v>688</v>
      </c>
      <c r="D19" s="339" t="s">
        <v>728</v>
      </c>
      <c r="E19" s="357" t="s">
        <v>729</v>
      </c>
      <c r="F19" s="341"/>
      <c r="G19" s="342">
        <v>23649.61</v>
      </c>
    </row>
    <row r="20" spans="1:7" s="343" customFormat="1" ht="48.75" x14ac:dyDescent="0.25">
      <c r="A20" s="350" t="s">
        <v>700</v>
      </c>
      <c r="B20" s="422" t="s">
        <v>701</v>
      </c>
      <c r="C20" s="338" t="s">
        <v>688</v>
      </c>
      <c r="D20" s="339" t="s">
        <v>730</v>
      </c>
      <c r="E20" s="357" t="s">
        <v>731</v>
      </c>
      <c r="F20" s="341"/>
      <c r="G20" s="342">
        <v>72841.61</v>
      </c>
    </row>
    <row r="21" spans="1:7" s="343" customFormat="1" ht="48.75" x14ac:dyDescent="0.25">
      <c r="A21" s="350" t="s">
        <v>700</v>
      </c>
      <c r="B21" s="422" t="s">
        <v>701</v>
      </c>
      <c r="C21" s="338" t="s">
        <v>688</v>
      </c>
      <c r="D21" s="339" t="s">
        <v>732</v>
      </c>
      <c r="E21" s="357"/>
      <c r="F21" s="341"/>
      <c r="G21" s="342">
        <v>1621.69</v>
      </c>
    </row>
    <row r="22" spans="1:7" s="343" customFormat="1" ht="48.75" x14ac:dyDescent="0.25">
      <c r="A22" s="350" t="s">
        <v>700</v>
      </c>
      <c r="B22" s="422" t="s">
        <v>701</v>
      </c>
      <c r="C22" s="338" t="s">
        <v>688</v>
      </c>
      <c r="D22" s="339" t="s">
        <v>732</v>
      </c>
      <c r="E22" s="357"/>
      <c r="F22" s="341"/>
      <c r="G22" s="342">
        <v>6761.16</v>
      </c>
    </row>
    <row r="23" spans="1:7" s="343" customFormat="1" ht="48.75" x14ac:dyDescent="0.25">
      <c r="A23" s="350" t="s">
        <v>700</v>
      </c>
      <c r="B23" s="422" t="s">
        <v>701</v>
      </c>
      <c r="C23" s="338" t="s">
        <v>688</v>
      </c>
      <c r="D23" s="339" t="s">
        <v>733</v>
      </c>
      <c r="E23" s="357"/>
      <c r="F23" s="341"/>
      <c r="G23" s="342">
        <v>2614.4</v>
      </c>
    </row>
    <row r="24" spans="1:7" s="343" customFormat="1" ht="48.75" x14ac:dyDescent="0.25">
      <c r="A24" s="462" t="s">
        <v>700</v>
      </c>
      <c r="B24" s="464" t="s">
        <v>701</v>
      </c>
      <c r="C24" s="373" t="s">
        <v>688</v>
      </c>
      <c r="D24" s="412" t="s">
        <v>733</v>
      </c>
      <c r="E24" s="375"/>
      <c r="F24" s="376"/>
      <c r="G24" s="377">
        <v>16814.32</v>
      </c>
    </row>
    <row r="25" spans="1:7" s="343" customFormat="1" ht="49.5" thickBot="1" x14ac:dyDescent="0.3">
      <c r="A25" s="373" t="s">
        <v>816</v>
      </c>
      <c r="B25" s="465" t="s">
        <v>817</v>
      </c>
      <c r="C25" s="373" t="s">
        <v>105</v>
      </c>
      <c r="D25" s="412"/>
      <c r="E25" s="375"/>
      <c r="F25" s="376"/>
      <c r="G25" s="377">
        <v>3860</v>
      </c>
    </row>
    <row r="26" spans="1:7" s="360" customFormat="1" ht="11.25" thickBot="1" x14ac:dyDescent="0.3">
      <c r="A26" s="378" t="s">
        <v>21</v>
      </c>
      <c r="B26" s="379"/>
      <c r="C26" s="380"/>
      <c r="D26" s="381"/>
      <c r="E26" s="420"/>
      <c r="F26" s="423"/>
      <c r="G26" s="463">
        <f>SUM(G2:G25)</f>
        <v>13687262.879999997</v>
      </c>
    </row>
    <row r="28" spans="1:7" x14ac:dyDescent="0.2">
      <c r="G28" s="12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3" sqref="C13"/>
    </sheetView>
  </sheetViews>
  <sheetFormatPr defaultRowHeight="15" x14ac:dyDescent="0.25"/>
  <cols>
    <col min="1" max="1" width="27" customWidth="1"/>
    <col min="4" max="4" width="15.140625" customWidth="1"/>
  </cols>
  <sheetData>
    <row r="1" spans="1:4" ht="21.75" x14ac:dyDescent="0.25">
      <c r="A1" s="240" t="s">
        <v>351</v>
      </c>
      <c r="B1" s="241" t="s">
        <v>2</v>
      </c>
      <c r="C1" s="241" t="s">
        <v>352</v>
      </c>
      <c r="D1" s="241" t="s">
        <v>389</v>
      </c>
    </row>
    <row r="2" spans="1:4" s="296" customFormat="1" ht="21" x14ac:dyDescent="0.25">
      <c r="A2" s="280" t="s">
        <v>734</v>
      </c>
      <c r="B2" s="280" t="s">
        <v>735</v>
      </c>
      <c r="C2" s="282">
        <v>40209</v>
      </c>
      <c r="D2" s="283">
        <v>1041123.84</v>
      </c>
    </row>
    <row r="3" spans="1:4" s="296" customFormat="1" ht="21" x14ac:dyDescent="0.25">
      <c r="A3" s="280" t="s">
        <v>734</v>
      </c>
      <c r="B3" s="280" t="s">
        <v>736</v>
      </c>
      <c r="C3" s="282">
        <v>40237</v>
      </c>
      <c r="D3" s="283">
        <v>719465.46</v>
      </c>
    </row>
    <row r="4" spans="1:4" s="296" customFormat="1" ht="21" x14ac:dyDescent="0.25">
      <c r="A4" s="280" t="s">
        <v>734</v>
      </c>
      <c r="B4" s="280" t="s">
        <v>737</v>
      </c>
      <c r="C4" s="282">
        <v>40268</v>
      </c>
      <c r="D4" s="283">
        <v>595504.29</v>
      </c>
    </row>
    <row r="5" spans="1:4" s="296" customFormat="1" ht="21" x14ac:dyDescent="0.25">
      <c r="A5" s="280" t="s">
        <v>734</v>
      </c>
      <c r="B5" s="280" t="s">
        <v>738</v>
      </c>
      <c r="C5" s="282">
        <v>40298</v>
      </c>
      <c r="D5" s="283">
        <v>384112.77</v>
      </c>
    </row>
    <row r="6" spans="1:4" s="296" customFormat="1" ht="21" x14ac:dyDescent="0.25">
      <c r="A6" s="280" t="s">
        <v>734</v>
      </c>
      <c r="B6" s="280" t="s">
        <v>739</v>
      </c>
      <c r="C6" s="282">
        <v>40329</v>
      </c>
      <c r="D6" s="283">
        <v>101116.03</v>
      </c>
    </row>
    <row r="7" spans="1:4" s="296" customFormat="1" ht="21" x14ac:dyDescent="0.25">
      <c r="A7" s="280" t="s">
        <v>734</v>
      </c>
      <c r="B7" s="280" t="s">
        <v>740</v>
      </c>
      <c r="C7" s="282">
        <v>40359</v>
      </c>
      <c r="D7" s="283">
        <v>100993.58</v>
      </c>
    </row>
    <row r="8" spans="1:4" s="296" customFormat="1" ht="21" x14ac:dyDescent="0.25">
      <c r="A8" s="280" t="s">
        <v>734</v>
      </c>
      <c r="B8" s="280" t="s">
        <v>741</v>
      </c>
      <c r="C8" s="282">
        <v>40390</v>
      </c>
      <c r="D8" s="283">
        <v>63856.54</v>
      </c>
    </row>
    <row r="9" spans="1:4" s="296" customFormat="1" ht="21" x14ac:dyDescent="0.25">
      <c r="A9" s="280" t="s">
        <v>734</v>
      </c>
      <c r="B9" s="280" t="s">
        <v>742</v>
      </c>
      <c r="C9" s="282">
        <v>40421</v>
      </c>
      <c r="D9" s="283">
        <v>97734.92</v>
      </c>
    </row>
    <row r="10" spans="1:4" s="296" customFormat="1" ht="21" x14ac:dyDescent="0.25">
      <c r="A10" s="280" t="s">
        <v>734</v>
      </c>
      <c r="B10" s="280" t="s">
        <v>743</v>
      </c>
      <c r="C10" s="282">
        <v>40451</v>
      </c>
      <c r="D10" s="283">
        <v>96160.35</v>
      </c>
    </row>
    <row r="11" spans="1:4" s="296" customFormat="1" ht="21" x14ac:dyDescent="0.25">
      <c r="A11" s="280" t="s">
        <v>734</v>
      </c>
      <c r="B11" s="280" t="s">
        <v>744</v>
      </c>
      <c r="C11" s="282">
        <v>40209</v>
      </c>
      <c r="D11" s="283">
        <v>4039.92</v>
      </c>
    </row>
    <row r="12" spans="1:4" ht="15.75" x14ac:dyDescent="0.25">
      <c r="A12" s="292" t="s">
        <v>21</v>
      </c>
      <c r="B12" s="292"/>
      <c r="C12" s="293"/>
      <c r="D12" s="294">
        <v>3204107.67</v>
      </c>
    </row>
    <row r="13" spans="1:4" ht="42" x14ac:dyDescent="0.25">
      <c r="A13" s="481" t="s">
        <v>840</v>
      </c>
      <c r="D13" s="42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0" sqref="K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22" workbookViewId="0">
      <selection activeCell="E31" sqref="E31"/>
    </sheetView>
  </sheetViews>
  <sheetFormatPr defaultColWidth="9.140625" defaultRowHeight="15" x14ac:dyDescent="0.25"/>
  <cols>
    <col min="1" max="1" width="21.7109375" style="253" customWidth="1"/>
    <col min="2" max="4" width="9.140625" style="253"/>
    <col min="5" max="5" width="11.85546875" style="253" customWidth="1"/>
    <col min="6" max="6" width="18" style="253" customWidth="1"/>
    <col min="7" max="16384" width="9.140625" style="253"/>
  </cols>
  <sheetData>
    <row r="1" spans="1:6" ht="21.75" x14ac:dyDescent="0.25">
      <c r="A1" s="263" t="s">
        <v>351</v>
      </c>
      <c r="B1" s="264" t="s">
        <v>1</v>
      </c>
      <c r="C1" s="285" t="s">
        <v>2</v>
      </c>
      <c r="D1" s="285" t="s">
        <v>352</v>
      </c>
      <c r="E1" s="285" t="s">
        <v>4</v>
      </c>
      <c r="F1" s="285" t="s">
        <v>5</v>
      </c>
    </row>
    <row r="2" spans="1:6" ht="31.5" x14ac:dyDescent="0.25">
      <c r="A2" s="280" t="s">
        <v>353</v>
      </c>
      <c r="B2" s="281">
        <v>6950020060</v>
      </c>
      <c r="C2" s="280" t="s">
        <v>354</v>
      </c>
      <c r="D2" s="282">
        <v>40755</v>
      </c>
      <c r="E2" s="283" t="s">
        <v>355</v>
      </c>
      <c r="F2" s="283">
        <v>189325.21</v>
      </c>
    </row>
    <row r="3" spans="1:6" ht="31.5" x14ac:dyDescent="0.25">
      <c r="A3" s="280" t="s">
        <v>353</v>
      </c>
      <c r="B3" s="281">
        <v>6950020061</v>
      </c>
      <c r="C3" s="280" t="s">
        <v>105</v>
      </c>
      <c r="D3" s="282"/>
      <c r="E3" s="283" t="s">
        <v>355</v>
      </c>
      <c r="F3" s="283">
        <v>2000</v>
      </c>
    </row>
    <row r="4" spans="1:6" ht="31.5" x14ac:dyDescent="0.25">
      <c r="A4" s="280" t="s">
        <v>353</v>
      </c>
      <c r="B4" s="281">
        <v>6950020061</v>
      </c>
      <c r="C4" s="280" t="s">
        <v>92</v>
      </c>
      <c r="D4" s="282"/>
      <c r="E4" s="283" t="s">
        <v>355</v>
      </c>
      <c r="F4" s="283">
        <v>30000</v>
      </c>
    </row>
    <row r="5" spans="1:6" ht="16.5" thickBot="1" x14ac:dyDescent="0.3">
      <c r="A5" s="276" t="s">
        <v>21</v>
      </c>
      <c r="B5" s="277"/>
      <c r="C5" s="277"/>
      <c r="D5" s="278"/>
      <c r="E5" s="279"/>
      <c r="F5" s="279">
        <f>SUM(F2:F4)</f>
        <v>221325.21</v>
      </c>
    </row>
    <row r="6" spans="1:6" ht="31.5" x14ac:dyDescent="0.25">
      <c r="A6" s="248" t="s">
        <v>356</v>
      </c>
      <c r="B6" s="249">
        <v>6952025627</v>
      </c>
      <c r="C6" s="248" t="s">
        <v>357</v>
      </c>
      <c r="D6" s="250">
        <v>40574</v>
      </c>
      <c r="E6" s="251" t="s">
        <v>358</v>
      </c>
      <c r="F6" s="251">
        <v>187891.41</v>
      </c>
    </row>
    <row r="7" spans="1:6" ht="31.5" x14ac:dyDescent="0.25">
      <c r="A7" s="254" t="s">
        <v>356</v>
      </c>
      <c r="B7" s="249">
        <v>6952025627</v>
      </c>
      <c r="C7" s="254" t="s">
        <v>359</v>
      </c>
      <c r="D7" s="255">
        <v>40602</v>
      </c>
      <c r="E7" s="242" t="s">
        <v>358</v>
      </c>
      <c r="F7" s="242">
        <v>374674.49</v>
      </c>
    </row>
    <row r="8" spans="1:6" ht="31.5" x14ac:dyDescent="0.25">
      <c r="A8" s="254" t="s">
        <v>356</v>
      </c>
      <c r="B8" s="249">
        <v>6952025627</v>
      </c>
      <c r="C8" s="254" t="s">
        <v>360</v>
      </c>
      <c r="D8" s="255">
        <v>40633</v>
      </c>
      <c r="E8" s="242" t="s">
        <v>358</v>
      </c>
      <c r="F8" s="242">
        <v>335749.47</v>
      </c>
    </row>
    <row r="9" spans="1:6" ht="31.5" x14ac:dyDescent="0.25">
      <c r="A9" s="254" t="s">
        <v>356</v>
      </c>
      <c r="B9" s="249">
        <v>6952025627</v>
      </c>
      <c r="C9" s="254" t="s">
        <v>361</v>
      </c>
      <c r="D9" s="255">
        <v>40663</v>
      </c>
      <c r="E9" s="242" t="s">
        <v>358</v>
      </c>
      <c r="F9" s="242">
        <v>221233.92000000001</v>
      </c>
    </row>
    <row r="10" spans="1:6" ht="31.5" x14ac:dyDescent="0.25">
      <c r="A10" s="254" t="s">
        <v>356</v>
      </c>
      <c r="B10" s="249">
        <v>6952025627</v>
      </c>
      <c r="C10" s="254" t="s">
        <v>362</v>
      </c>
      <c r="D10" s="255">
        <v>40694</v>
      </c>
      <c r="E10" s="242" t="s">
        <v>358</v>
      </c>
      <c r="F10" s="242">
        <v>114241.07</v>
      </c>
    </row>
    <row r="11" spans="1:6" ht="31.5" x14ac:dyDescent="0.25">
      <c r="A11" s="254" t="s">
        <v>356</v>
      </c>
      <c r="B11" s="249">
        <v>6952025627</v>
      </c>
      <c r="C11" s="254" t="s">
        <v>363</v>
      </c>
      <c r="D11" s="255">
        <v>40724</v>
      </c>
      <c r="E11" s="242" t="s">
        <v>364</v>
      </c>
      <c r="F11" s="242">
        <v>28512.97</v>
      </c>
    </row>
    <row r="12" spans="1:6" ht="31.5" x14ac:dyDescent="0.25">
      <c r="A12" s="254" t="s">
        <v>356</v>
      </c>
      <c r="B12" s="265">
        <v>6952025627</v>
      </c>
      <c r="C12" s="254" t="s">
        <v>365</v>
      </c>
      <c r="D12" s="255">
        <v>40755</v>
      </c>
      <c r="E12" s="242" t="s">
        <v>364</v>
      </c>
      <c r="F12" s="242">
        <v>18590.34</v>
      </c>
    </row>
    <row r="13" spans="1:6" ht="31.5" x14ac:dyDescent="0.25">
      <c r="A13" s="290" t="s">
        <v>356</v>
      </c>
      <c r="B13" s="281">
        <v>6952025627</v>
      </c>
      <c r="C13" s="291" t="s">
        <v>366</v>
      </c>
      <c r="D13" s="257">
        <v>40786</v>
      </c>
      <c r="E13" s="258" t="s">
        <v>364</v>
      </c>
      <c r="F13" s="258">
        <v>119580.35</v>
      </c>
    </row>
    <row r="14" spans="1:6" ht="31.5" x14ac:dyDescent="0.25">
      <c r="A14" s="290" t="s">
        <v>356</v>
      </c>
      <c r="B14" s="281">
        <v>6952025628</v>
      </c>
      <c r="C14" s="284" t="s">
        <v>105</v>
      </c>
      <c r="D14" s="282"/>
      <c r="E14" s="283" t="s">
        <v>812</v>
      </c>
      <c r="F14" s="283">
        <v>2000</v>
      </c>
    </row>
    <row r="15" spans="1:6" ht="31.5" x14ac:dyDescent="0.25">
      <c r="A15" s="453" t="s">
        <v>356</v>
      </c>
      <c r="B15" s="281">
        <v>6952025628</v>
      </c>
      <c r="C15" s="284" t="s">
        <v>105</v>
      </c>
      <c r="D15" s="282"/>
      <c r="E15" s="283" t="s">
        <v>811</v>
      </c>
      <c r="F15" s="283">
        <v>2000</v>
      </c>
    </row>
    <row r="16" spans="1:6" ht="31.5" x14ac:dyDescent="0.25">
      <c r="A16" s="280" t="s">
        <v>356</v>
      </c>
      <c r="B16" s="281">
        <v>6952025629</v>
      </c>
      <c r="C16" s="284" t="s">
        <v>92</v>
      </c>
      <c r="D16" s="282"/>
      <c r="E16" s="283" t="s">
        <v>811</v>
      </c>
      <c r="F16" s="283">
        <v>85006.35</v>
      </c>
    </row>
    <row r="17" spans="1:6" ht="16.5" thickBot="1" x14ac:dyDescent="0.3">
      <c r="A17" s="276" t="s">
        <v>21</v>
      </c>
      <c r="B17" s="286"/>
      <c r="C17" s="287"/>
      <c r="D17" s="278"/>
      <c r="E17" s="288"/>
      <c r="F17" s="288">
        <f>SUM(F6:F16)</f>
        <v>1489480.3700000003</v>
      </c>
    </row>
    <row r="18" spans="1:6" ht="31.5" x14ac:dyDescent="0.25">
      <c r="A18" s="248" t="s">
        <v>367</v>
      </c>
      <c r="B18" s="249">
        <v>6901089654</v>
      </c>
      <c r="C18" s="248" t="s">
        <v>368</v>
      </c>
      <c r="D18" s="250">
        <v>40663</v>
      </c>
      <c r="E18" s="251" t="s">
        <v>369</v>
      </c>
      <c r="F18" s="252">
        <v>185498.89</v>
      </c>
    </row>
    <row r="19" spans="1:6" ht="31.5" x14ac:dyDescent="0.25">
      <c r="A19" s="254" t="s">
        <v>367</v>
      </c>
      <c r="B19" s="249">
        <v>6901089654</v>
      </c>
      <c r="C19" s="254" t="s">
        <v>370</v>
      </c>
      <c r="D19" s="255">
        <v>40694</v>
      </c>
      <c r="E19" s="251" t="s">
        <v>369</v>
      </c>
      <c r="F19" s="252">
        <v>185498.89</v>
      </c>
    </row>
    <row r="20" spans="1:6" ht="31.5" x14ac:dyDescent="0.25">
      <c r="A20" s="256" t="s">
        <v>367</v>
      </c>
      <c r="B20" s="265">
        <v>6901089654</v>
      </c>
      <c r="C20" s="256" t="s">
        <v>371</v>
      </c>
      <c r="D20" s="257">
        <v>40724</v>
      </c>
      <c r="E20" s="1" t="s">
        <v>369</v>
      </c>
      <c r="F20" s="2">
        <v>185498.89</v>
      </c>
    </row>
    <row r="21" spans="1:6" ht="31.5" x14ac:dyDescent="0.25">
      <c r="A21" s="280" t="s">
        <v>367</v>
      </c>
      <c r="B21" s="281">
        <v>6901089654</v>
      </c>
      <c r="C21" s="280" t="s">
        <v>372</v>
      </c>
      <c r="D21" s="282">
        <v>40755</v>
      </c>
      <c r="E21" s="283" t="s">
        <v>369</v>
      </c>
      <c r="F21" s="289">
        <v>185498.89</v>
      </c>
    </row>
    <row r="22" spans="1:6" ht="15.75" x14ac:dyDescent="0.25">
      <c r="A22" s="292" t="s">
        <v>21</v>
      </c>
      <c r="B22" s="292"/>
      <c r="C22" s="292"/>
      <c r="D22" s="293"/>
      <c r="E22" s="294"/>
      <c r="F22" s="295">
        <f>SUM(F18:F21)</f>
        <v>741995.56</v>
      </c>
    </row>
    <row r="23" spans="1:6" s="271" customFormat="1" ht="31.5" x14ac:dyDescent="0.25">
      <c r="A23" s="272" t="s">
        <v>373</v>
      </c>
      <c r="B23" s="273">
        <v>6901051210</v>
      </c>
      <c r="C23" s="272" t="s">
        <v>92</v>
      </c>
      <c r="D23" s="274"/>
      <c r="E23" s="275" t="s">
        <v>813</v>
      </c>
      <c r="F23" s="275">
        <v>5000</v>
      </c>
    </row>
    <row r="24" spans="1:6" ht="42" x14ac:dyDescent="0.25">
      <c r="A24" s="248" t="s">
        <v>374</v>
      </c>
      <c r="B24" s="249">
        <v>6950027650</v>
      </c>
      <c r="C24" s="248" t="s">
        <v>375</v>
      </c>
      <c r="D24" s="250">
        <v>40574</v>
      </c>
      <c r="E24" s="251" t="s">
        <v>376</v>
      </c>
      <c r="F24" s="251">
        <v>6856.57</v>
      </c>
    </row>
    <row r="25" spans="1:6" ht="42" x14ac:dyDescent="0.25">
      <c r="A25" s="254" t="s">
        <v>374</v>
      </c>
      <c r="B25" s="249">
        <v>6950027650</v>
      </c>
      <c r="C25" s="254" t="s">
        <v>377</v>
      </c>
      <c r="D25" s="255">
        <v>40602</v>
      </c>
      <c r="E25" s="242" t="s">
        <v>376</v>
      </c>
      <c r="F25" s="242">
        <v>102686.96</v>
      </c>
    </row>
    <row r="26" spans="1:6" ht="42.75" thickBot="1" x14ac:dyDescent="0.3">
      <c r="A26" s="256" t="s">
        <v>374</v>
      </c>
      <c r="B26" s="249">
        <v>6950027650</v>
      </c>
      <c r="C26" s="256" t="s">
        <v>378</v>
      </c>
      <c r="D26" s="257">
        <v>40633</v>
      </c>
      <c r="E26" s="258" t="s">
        <v>376</v>
      </c>
      <c r="F26" s="258">
        <v>75005.13</v>
      </c>
    </row>
    <row r="27" spans="1:6" ht="16.5" thickBot="1" x14ac:dyDescent="0.3">
      <c r="A27" s="266" t="s">
        <v>21</v>
      </c>
      <c r="B27" s="267"/>
      <c r="C27" s="267"/>
      <c r="D27" s="268"/>
      <c r="E27" s="243"/>
      <c r="F27" s="243">
        <f>F24++F25+F26</f>
        <v>184548.66</v>
      </c>
    </row>
    <row r="28" spans="1:6" ht="21" x14ac:dyDescent="0.25">
      <c r="A28" s="254" t="s">
        <v>379</v>
      </c>
      <c r="B28" s="249">
        <v>6950004484</v>
      </c>
      <c r="C28" s="254" t="s">
        <v>381</v>
      </c>
      <c r="D28" s="255">
        <v>40543</v>
      </c>
      <c r="E28" s="251" t="s">
        <v>380</v>
      </c>
      <c r="F28" s="242">
        <v>2000</v>
      </c>
    </row>
    <row r="29" spans="1:6" ht="21.75" thickBot="1" x14ac:dyDescent="0.3">
      <c r="A29" s="254" t="s">
        <v>379</v>
      </c>
      <c r="B29" s="249">
        <v>6950004484</v>
      </c>
      <c r="C29" s="254" t="s">
        <v>105</v>
      </c>
      <c r="D29" s="255"/>
      <c r="E29" s="242"/>
      <c r="F29" s="242">
        <v>2000</v>
      </c>
    </row>
    <row r="30" spans="1:6" ht="16.5" thickBot="1" x14ac:dyDescent="0.3">
      <c r="A30" s="266" t="s">
        <v>21</v>
      </c>
      <c r="B30" s="269"/>
      <c r="C30" s="270"/>
      <c r="D30" s="268"/>
      <c r="E30" s="260"/>
      <c r="F30" s="260">
        <f>SUM(F28:F29)</f>
        <v>4000</v>
      </c>
    </row>
    <row r="31" spans="1:6" ht="31.5" x14ac:dyDescent="0.25">
      <c r="A31" s="248" t="s">
        <v>382</v>
      </c>
      <c r="B31" s="249">
        <v>6950102410</v>
      </c>
      <c r="C31" s="248" t="s">
        <v>383</v>
      </c>
      <c r="D31" s="250">
        <v>40574</v>
      </c>
      <c r="E31" s="251" t="s">
        <v>384</v>
      </c>
      <c r="F31" s="251">
        <v>159473.66</v>
      </c>
    </row>
    <row r="32" spans="1:6" ht="31.5" x14ac:dyDescent="0.25">
      <c r="A32" s="254" t="s">
        <v>382</v>
      </c>
      <c r="B32" s="249">
        <v>6950102410</v>
      </c>
      <c r="C32" s="254" t="s">
        <v>385</v>
      </c>
      <c r="D32" s="255">
        <v>40633</v>
      </c>
      <c r="E32" s="242" t="s">
        <v>384</v>
      </c>
      <c r="F32" s="242">
        <v>42736.55</v>
      </c>
    </row>
    <row r="33" spans="1:6" ht="31.5" x14ac:dyDescent="0.25">
      <c r="A33" s="254" t="s">
        <v>382</v>
      </c>
      <c r="B33" s="249">
        <v>6950102410</v>
      </c>
      <c r="C33" s="254" t="s">
        <v>386</v>
      </c>
      <c r="D33" s="255">
        <v>40694</v>
      </c>
      <c r="E33" s="242" t="s">
        <v>384</v>
      </c>
      <c r="F33" s="242">
        <v>42835.7</v>
      </c>
    </row>
    <row r="34" spans="1:6" ht="32.25" thickBot="1" x14ac:dyDescent="0.3">
      <c r="A34" s="256" t="s">
        <v>382</v>
      </c>
      <c r="B34" s="249">
        <v>6950102410</v>
      </c>
      <c r="C34" s="256" t="s">
        <v>387</v>
      </c>
      <c r="D34" s="257">
        <v>40786</v>
      </c>
      <c r="E34" s="258" t="s">
        <v>388</v>
      </c>
      <c r="F34" s="262">
        <v>0</v>
      </c>
    </row>
    <row r="35" spans="1:6" ht="16.5" thickBot="1" x14ac:dyDescent="0.3">
      <c r="A35" s="266" t="s">
        <v>21</v>
      </c>
      <c r="B35" s="269"/>
      <c r="C35" s="270"/>
      <c r="D35" s="268"/>
      <c r="E35" s="260"/>
      <c r="F35" s="261">
        <f>SUM(F31:F34)</f>
        <v>245045.91000000003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opLeftCell="A19" workbookViewId="0">
      <selection activeCell="F26" sqref="F26"/>
    </sheetView>
  </sheetViews>
  <sheetFormatPr defaultColWidth="12.7109375" defaultRowHeight="10.5" x14ac:dyDescent="0.2"/>
  <cols>
    <col min="1" max="1" width="22.42578125" style="5" customWidth="1"/>
    <col min="2" max="2" width="12.7109375" style="5"/>
    <col min="3" max="3" width="30.7109375" style="5" customWidth="1"/>
    <col min="4" max="16384" width="12.7109375" style="5"/>
  </cols>
  <sheetData>
    <row r="1" spans="1:20" ht="29.25" x14ac:dyDescent="0.2">
      <c r="A1" s="334" t="s">
        <v>0</v>
      </c>
      <c r="B1" s="334" t="s">
        <v>1</v>
      </c>
      <c r="C1" s="334" t="s">
        <v>491</v>
      </c>
      <c r="D1" s="334" t="s">
        <v>492</v>
      </c>
      <c r="E1" s="335" t="s">
        <v>493</v>
      </c>
      <c r="F1" s="336" t="s">
        <v>494</v>
      </c>
    </row>
    <row r="2" spans="1:20" s="360" customFormat="1" ht="58.5" customHeight="1" x14ac:dyDescent="0.25">
      <c r="A2" s="390" t="s">
        <v>745</v>
      </c>
      <c r="B2" s="396" t="s">
        <v>746</v>
      </c>
      <c r="C2" s="390" t="s">
        <v>317</v>
      </c>
      <c r="D2" s="340" t="s">
        <v>747</v>
      </c>
      <c r="E2" s="341">
        <v>41836</v>
      </c>
      <c r="F2" s="391">
        <v>12260.62</v>
      </c>
      <c r="G2" s="429"/>
      <c r="H2" s="429"/>
      <c r="I2" s="429"/>
      <c r="J2" s="430"/>
      <c r="K2" s="429"/>
      <c r="L2" s="430"/>
      <c r="M2" s="429"/>
      <c r="N2" s="430"/>
      <c r="O2" s="430"/>
      <c r="P2" s="430"/>
      <c r="Q2" s="428"/>
      <c r="R2" s="428"/>
      <c r="S2" s="431"/>
      <c r="T2" s="431"/>
    </row>
    <row r="3" spans="1:20" s="360" customFormat="1" ht="25.5" customHeight="1" x14ac:dyDescent="0.25">
      <c r="A3" s="390" t="s">
        <v>21</v>
      </c>
      <c r="B3" s="340"/>
      <c r="C3" s="390"/>
      <c r="D3" s="340"/>
      <c r="E3" s="357"/>
      <c r="F3" s="391">
        <v>12260.62</v>
      </c>
      <c r="G3" s="429"/>
      <c r="H3" s="429"/>
      <c r="I3" s="429"/>
      <c r="J3" s="430"/>
      <c r="K3" s="429"/>
      <c r="L3" s="430"/>
      <c r="M3" s="429"/>
      <c r="N3" s="430"/>
      <c r="O3" s="430"/>
      <c r="P3" s="430"/>
      <c r="Q3" s="428"/>
      <c r="R3" s="428"/>
      <c r="S3" s="431"/>
      <c r="T3" s="431"/>
    </row>
    <row r="4" spans="1:20" s="360" customFormat="1" ht="60.75" customHeight="1" x14ac:dyDescent="0.25">
      <c r="A4" s="390" t="s">
        <v>748</v>
      </c>
      <c r="B4" s="340">
        <v>7709385177</v>
      </c>
      <c r="C4" s="390" t="s">
        <v>312</v>
      </c>
      <c r="D4" s="340" t="s">
        <v>749</v>
      </c>
      <c r="E4" s="341">
        <v>41603</v>
      </c>
      <c r="F4" s="391">
        <v>1445.23</v>
      </c>
      <c r="G4" s="429"/>
      <c r="H4" s="429"/>
      <c r="I4" s="429"/>
      <c r="J4" s="430"/>
      <c r="K4" s="429"/>
      <c r="L4" s="430"/>
      <c r="M4" s="429"/>
      <c r="N4" s="430"/>
      <c r="O4" s="430"/>
      <c r="P4" s="430"/>
      <c r="Q4" s="428"/>
      <c r="R4" s="428"/>
      <c r="S4" s="431"/>
      <c r="T4" s="431"/>
    </row>
    <row r="5" spans="1:20" s="360" customFormat="1" ht="54" customHeight="1" x14ac:dyDescent="0.25">
      <c r="A5" s="390" t="s">
        <v>748</v>
      </c>
      <c r="B5" s="340">
        <v>7709385177</v>
      </c>
      <c r="C5" s="390" t="s">
        <v>312</v>
      </c>
      <c r="D5" s="340" t="s">
        <v>750</v>
      </c>
      <c r="E5" s="341">
        <v>41603</v>
      </c>
      <c r="F5" s="391">
        <v>88602.209999999992</v>
      </c>
      <c r="G5" s="429"/>
      <c r="H5" s="429"/>
      <c r="I5" s="429"/>
      <c r="J5" s="430"/>
      <c r="K5" s="429"/>
      <c r="L5" s="430"/>
      <c r="M5" s="429"/>
      <c r="N5" s="430"/>
      <c r="O5" s="430"/>
      <c r="P5" s="430"/>
      <c r="Q5" s="428"/>
      <c r="R5" s="428"/>
      <c r="S5" s="431"/>
      <c r="T5" s="431"/>
    </row>
    <row r="6" spans="1:20" s="360" customFormat="1" ht="31.5" customHeight="1" x14ac:dyDescent="0.25">
      <c r="A6" s="390" t="s">
        <v>21</v>
      </c>
      <c r="B6" s="340" t="s">
        <v>841</v>
      </c>
      <c r="C6" s="390"/>
      <c r="D6" s="340"/>
      <c r="E6" s="357"/>
      <c r="F6" s="391">
        <f>F5+F4</f>
        <v>90047.439999999988</v>
      </c>
      <c r="G6" s="429"/>
      <c r="H6" s="429"/>
      <c r="I6" s="429"/>
      <c r="J6" s="430"/>
      <c r="K6" s="429"/>
      <c r="L6" s="430"/>
      <c r="M6" s="429"/>
      <c r="N6" s="430"/>
      <c r="O6" s="430"/>
      <c r="P6" s="430"/>
      <c r="Q6" s="428"/>
      <c r="R6" s="428"/>
      <c r="S6" s="431"/>
      <c r="T6" s="431"/>
    </row>
    <row r="7" spans="1:20" s="360" customFormat="1" ht="65.25" customHeight="1" x14ac:dyDescent="0.25">
      <c r="A7" s="390" t="s">
        <v>751</v>
      </c>
      <c r="B7" s="340">
        <v>6324042509</v>
      </c>
      <c r="C7" s="390" t="s">
        <v>317</v>
      </c>
      <c r="D7" s="340" t="s">
        <v>752</v>
      </c>
      <c r="E7" s="341">
        <v>41781</v>
      </c>
      <c r="F7" s="391">
        <v>79.14</v>
      </c>
      <c r="G7" s="429"/>
      <c r="H7" s="429"/>
      <c r="I7" s="429"/>
      <c r="J7" s="430"/>
      <c r="K7" s="429"/>
      <c r="L7" s="430"/>
      <c r="M7" s="429"/>
      <c r="N7" s="430"/>
      <c r="O7" s="430"/>
      <c r="P7" s="430"/>
      <c r="Q7" s="428"/>
      <c r="R7" s="428"/>
      <c r="S7" s="431"/>
      <c r="T7" s="431"/>
    </row>
    <row r="8" spans="1:20" s="360" customFormat="1" ht="57" customHeight="1" x14ac:dyDescent="0.25">
      <c r="A8" s="390" t="s">
        <v>751</v>
      </c>
      <c r="B8" s="340">
        <v>6324042509</v>
      </c>
      <c r="C8" s="390" t="s">
        <v>317</v>
      </c>
      <c r="D8" s="340" t="s">
        <v>753</v>
      </c>
      <c r="E8" s="341">
        <v>41781</v>
      </c>
      <c r="F8" s="391">
        <v>4406.75</v>
      </c>
      <c r="G8" s="429"/>
      <c r="H8" s="429"/>
      <c r="I8" s="429"/>
      <c r="J8" s="430"/>
      <c r="K8" s="429"/>
      <c r="L8" s="430"/>
      <c r="M8" s="429"/>
      <c r="N8" s="430"/>
      <c r="O8" s="430"/>
      <c r="P8" s="430"/>
      <c r="Q8" s="428"/>
      <c r="R8" s="428"/>
      <c r="S8" s="431"/>
      <c r="T8" s="431"/>
    </row>
    <row r="9" spans="1:20" s="360" customFormat="1" ht="25.5" customHeight="1" x14ac:dyDescent="0.25">
      <c r="A9" s="390" t="s">
        <v>21</v>
      </c>
      <c r="B9" s="340"/>
      <c r="C9" s="390"/>
      <c r="D9" s="340"/>
      <c r="E9" s="357"/>
      <c r="F9" s="391">
        <f>F8+F7</f>
        <v>4485.8900000000003</v>
      </c>
      <c r="G9" s="429"/>
      <c r="H9" s="429"/>
      <c r="I9" s="429"/>
      <c r="J9" s="430"/>
      <c r="K9" s="429"/>
      <c r="L9" s="430"/>
      <c r="M9" s="429"/>
      <c r="N9" s="430"/>
      <c r="O9" s="430"/>
      <c r="P9" s="430"/>
      <c r="Q9" s="428"/>
      <c r="R9" s="428"/>
      <c r="S9" s="431"/>
      <c r="T9" s="431"/>
    </row>
    <row r="10" spans="1:20" s="360" customFormat="1" ht="62.25" customHeight="1" x14ac:dyDescent="0.25">
      <c r="A10" s="390" t="s">
        <v>754</v>
      </c>
      <c r="B10" s="340">
        <v>4632027967</v>
      </c>
      <c r="C10" s="390" t="s">
        <v>312</v>
      </c>
      <c r="D10" s="340" t="s">
        <v>755</v>
      </c>
      <c r="E10" s="357">
        <v>41229</v>
      </c>
      <c r="F10" s="391">
        <v>5004.25</v>
      </c>
      <c r="G10" s="429"/>
      <c r="H10" s="429"/>
      <c r="I10" s="429"/>
      <c r="J10" s="430"/>
      <c r="K10" s="429"/>
      <c r="L10" s="430"/>
      <c r="M10" s="429"/>
      <c r="N10" s="430"/>
      <c r="O10" s="430"/>
      <c r="P10" s="430"/>
      <c r="Q10" s="428"/>
      <c r="R10" s="428"/>
      <c r="S10" s="431"/>
      <c r="T10" s="431"/>
    </row>
    <row r="11" spans="1:20" s="360" customFormat="1" ht="36" customHeight="1" x14ac:dyDescent="0.25">
      <c r="A11" s="390" t="s">
        <v>21</v>
      </c>
      <c r="B11" s="340"/>
      <c r="C11" s="390"/>
      <c r="D11" s="340"/>
      <c r="E11" s="357"/>
      <c r="F11" s="391">
        <f>F10</f>
        <v>5004.25</v>
      </c>
      <c r="G11" s="429"/>
      <c r="H11" s="429"/>
      <c r="I11" s="429"/>
      <c r="J11" s="430"/>
      <c r="K11" s="429"/>
      <c r="L11" s="430"/>
      <c r="M11" s="429"/>
      <c r="N11" s="430"/>
      <c r="O11" s="430"/>
      <c r="P11" s="430"/>
      <c r="Q11" s="428"/>
      <c r="R11" s="428"/>
      <c r="S11" s="431"/>
      <c r="T11" s="431"/>
    </row>
    <row r="12" spans="1:20" s="360" customFormat="1" ht="68.25" customHeight="1" x14ac:dyDescent="0.25">
      <c r="A12" s="390" t="s">
        <v>756</v>
      </c>
      <c r="B12" s="340">
        <v>1003100252</v>
      </c>
      <c r="C12" s="390" t="s">
        <v>312</v>
      </c>
      <c r="D12" s="340" t="s">
        <v>757</v>
      </c>
      <c r="E12" s="341">
        <v>41684</v>
      </c>
      <c r="F12" s="391">
        <v>568930.87</v>
      </c>
      <c r="G12" s="429"/>
      <c r="H12" s="429"/>
      <c r="I12" s="429"/>
      <c r="J12" s="430"/>
      <c r="K12" s="429"/>
      <c r="L12" s="430"/>
      <c r="M12" s="429"/>
      <c r="N12" s="430"/>
      <c r="O12" s="430"/>
      <c r="P12" s="430"/>
      <c r="Q12" s="428"/>
      <c r="R12" s="428"/>
      <c r="S12" s="431"/>
      <c r="T12" s="431"/>
    </row>
    <row r="13" spans="1:20" s="360" customFormat="1" ht="57.75" customHeight="1" x14ac:dyDescent="0.25">
      <c r="A13" s="390" t="s">
        <v>756</v>
      </c>
      <c r="B13" s="340">
        <v>1003100252</v>
      </c>
      <c r="C13" s="390" t="s">
        <v>312</v>
      </c>
      <c r="D13" s="340" t="s">
        <v>758</v>
      </c>
      <c r="E13" s="341">
        <v>41684</v>
      </c>
      <c r="F13" s="391">
        <v>52576.43</v>
      </c>
      <c r="G13" s="429"/>
      <c r="H13" s="429"/>
      <c r="I13" s="429"/>
      <c r="J13" s="430"/>
      <c r="K13" s="429"/>
      <c r="L13" s="430"/>
      <c r="M13" s="429"/>
      <c r="N13" s="430"/>
      <c r="O13" s="430"/>
      <c r="P13" s="430"/>
      <c r="Q13" s="428"/>
      <c r="R13" s="428"/>
      <c r="S13" s="431"/>
      <c r="T13" s="431"/>
    </row>
    <row r="14" spans="1:20" s="360" customFormat="1" ht="40.5" customHeight="1" x14ac:dyDescent="0.25">
      <c r="A14" s="390" t="s">
        <v>756</v>
      </c>
      <c r="B14" s="340">
        <v>1003100252</v>
      </c>
      <c r="C14" s="390" t="s">
        <v>316</v>
      </c>
      <c r="D14" s="340" t="s">
        <v>759</v>
      </c>
      <c r="E14" s="341">
        <v>41865</v>
      </c>
      <c r="F14" s="391">
        <v>1116.1199999999999</v>
      </c>
      <c r="G14" s="429"/>
      <c r="H14" s="429"/>
      <c r="I14" s="429"/>
      <c r="J14" s="430"/>
      <c r="K14" s="429"/>
      <c r="L14" s="430"/>
      <c r="M14" s="429"/>
      <c r="N14" s="430"/>
      <c r="O14" s="430"/>
      <c r="P14" s="430"/>
      <c r="Q14" s="428"/>
      <c r="R14" s="428"/>
      <c r="S14" s="431"/>
      <c r="T14" s="431"/>
    </row>
    <row r="15" spans="1:20" s="360" customFormat="1" ht="40.5" customHeight="1" x14ac:dyDescent="0.25">
      <c r="A15" s="390" t="s">
        <v>756</v>
      </c>
      <c r="B15" s="340">
        <v>1003100252</v>
      </c>
      <c r="C15" s="390" t="s">
        <v>316</v>
      </c>
      <c r="D15" s="340" t="s">
        <v>760</v>
      </c>
      <c r="E15" s="341">
        <v>41865</v>
      </c>
      <c r="F15" s="391">
        <v>206492.93</v>
      </c>
      <c r="G15" s="429"/>
      <c r="H15" s="429"/>
      <c r="I15" s="429"/>
      <c r="J15" s="430"/>
      <c r="K15" s="429"/>
      <c r="L15" s="430"/>
      <c r="M15" s="429"/>
      <c r="N15" s="430"/>
      <c r="O15" s="430"/>
      <c r="P15" s="430"/>
      <c r="Q15" s="428"/>
      <c r="R15" s="428"/>
      <c r="S15" s="431"/>
      <c r="T15" s="431"/>
    </row>
    <row r="16" spans="1:20" s="360" customFormat="1" ht="40.5" customHeight="1" x14ac:dyDescent="0.25">
      <c r="A16" s="390" t="s">
        <v>21</v>
      </c>
      <c r="B16" s="340"/>
      <c r="C16" s="390"/>
      <c r="D16" s="340"/>
      <c r="E16" s="357"/>
      <c r="F16" s="391">
        <f>SUM(F12:F15)</f>
        <v>829116.35000000009</v>
      </c>
      <c r="G16" s="429"/>
      <c r="H16" s="429"/>
      <c r="I16" s="429"/>
      <c r="J16" s="430"/>
      <c r="K16" s="429"/>
      <c r="L16" s="430"/>
      <c r="M16" s="429"/>
      <c r="N16" s="430"/>
      <c r="O16" s="430"/>
      <c r="P16" s="430"/>
      <c r="Q16" s="428"/>
      <c r="R16" s="428"/>
      <c r="S16" s="431"/>
      <c r="T16" s="431"/>
    </row>
    <row r="17" spans="1:20" s="360" customFormat="1" ht="54.75" customHeight="1" x14ac:dyDescent="0.25">
      <c r="A17" s="390" t="s">
        <v>761</v>
      </c>
      <c r="B17" s="340">
        <v>7707576602</v>
      </c>
      <c r="C17" s="390" t="s">
        <v>312</v>
      </c>
      <c r="D17" s="340"/>
      <c r="E17" s="357"/>
      <c r="F17" s="391">
        <v>2070.2999999999997</v>
      </c>
      <c r="G17" s="429"/>
      <c r="H17" s="429"/>
      <c r="I17" s="429"/>
      <c r="J17" s="430"/>
      <c r="K17" s="429"/>
      <c r="L17" s="430"/>
      <c r="M17" s="429"/>
      <c r="N17" s="430"/>
      <c r="O17" s="430"/>
      <c r="P17" s="430"/>
      <c r="Q17" s="428"/>
      <c r="R17" s="428"/>
      <c r="S17" s="431"/>
      <c r="T17" s="431"/>
    </row>
    <row r="18" spans="1:20" s="360" customFormat="1" ht="51" customHeight="1" x14ac:dyDescent="0.25">
      <c r="A18" s="390" t="s">
        <v>761</v>
      </c>
      <c r="B18" s="340">
        <v>7707576602</v>
      </c>
      <c r="C18" s="390" t="s">
        <v>312</v>
      </c>
      <c r="D18" s="340"/>
      <c r="E18" s="357"/>
      <c r="F18" s="391">
        <v>20445.55</v>
      </c>
      <c r="G18" s="429"/>
      <c r="H18" s="429"/>
      <c r="I18" s="429"/>
      <c r="J18" s="430"/>
      <c r="K18" s="429"/>
      <c r="L18" s="430"/>
      <c r="M18" s="429"/>
      <c r="N18" s="430"/>
      <c r="O18" s="430"/>
      <c r="P18" s="430"/>
      <c r="Q18" s="428"/>
      <c r="R18" s="428"/>
      <c r="S18" s="431"/>
      <c r="T18" s="431"/>
    </row>
    <row r="19" spans="1:20" s="360" customFormat="1" ht="27" customHeight="1" x14ac:dyDescent="0.25">
      <c r="A19" s="390" t="s">
        <v>21</v>
      </c>
      <c r="B19" s="340"/>
      <c r="C19" s="390"/>
      <c r="D19" s="340"/>
      <c r="E19" s="357"/>
      <c r="F19" s="391">
        <f>F17+F18</f>
        <v>22515.85</v>
      </c>
      <c r="G19" s="429"/>
      <c r="H19" s="429"/>
      <c r="I19" s="429"/>
      <c r="J19" s="430"/>
      <c r="K19" s="429"/>
      <c r="L19" s="430"/>
      <c r="M19" s="429"/>
      <c r="N19" s="430"/>
      <c r="O19" s="430"/>
      <c r="P19" s="430"/>
      <c r="Q19" s="428"/>
      <c r="R19" s="428"/>
      <c r="S19" s="431"/>
      <c r="T19" s="431"/>
    </row>
    <row r="20" spans="1:20" s="360" customFormat="1" ht="61.5" customHeight="1" x14ac:dyDescent="0.25">
      <c r="A20" s="390" t="s">
        <v>762</v>
      </c>
      <c r="B20" s="340">
        <v>7710430628</v>
      </c>
      <c r="C20" s="390" t="s">
        <v>529</v>
      </c>
      <c r="D20" s="340" t="s">
        <v>763</v>
      </c>
      <c r="E20" s="341">
        <v>41992</v>
      </c>
      <c r="F20" s="391">
        <v>1609.9299999999998</v>
      </c>
      <c r="G20" s="429"/>
      <c r="H20" s="429"/>
      <c r="I20" s="429"/>
      <c r="J20" s="430"/>
      <c r="K20" s="429"/>
      <c r="L20" s="430"/>
      <c r="M20" s="429"/>
      <c r="N20" s="430"/>
      <c r="O20" s="430"/>
      <c r="P20" s="430"/>
      <c r="Q20" s="428"/>
      <c r="R20" s="428"/>
      <c r="S20" s="431"/>
      <c r="T20" s="431"/>
    </row>
    <row r="21" spans="1:20" s="360" customFormat="1" ht="57" customHeight="1" x14ac:dyDescent="0.25">
      <c r="A21" s="390" t="s">
        <v>762</v>
      </c>
      <c r="B21" s="340">
        <v>7710430628</v>
      </c>
      <c r="C21" s="390" t="s">
        <v>529</v>
      </c>
      <c r="D21" s="340" t="s">
        <v>764</v>
      </c>
      <c r="E21" s="341">
        <v>41992</v>
      </c>
      <c r="F21" s="391">
        <v>7153.2699999999995</v>
      </c>
      <c r="G21" s="429"/>
      <c r="H21" s="429"/>
      <c r="I21" s="429"/>
      <c r="J21" s="430"/>
      <c r="K21" s="429"/>
      <c r="L21" s="430"/>
      <c r="M21" s="429"/>
      <c r="N21" s="430"/>
      <c r="O21" s="430"/>
      <c r="P21" s="430"/>
      <c r="Q21" s="428"/>
      <c r="R21" s="428"/>
      <c r="S21" s="431"/>
      <c r="T21" s="431"/>
    </row>
    <row r="22" spans="1:20" s="360" customFormat="1" ht="54" customHeight="1" x14ac:dyDescent="0.25">
      <c r="A22" s="390" t="s">
        <v>762</v>
      </c>
      <c r="B22" s="340">
        <v>7710430628</v>
      </c>
      <c r="C22" s="390" t="s">
        <v>312</v>
      </c>
      <c r="D22" s="340" t="s">
        <v>765</v>
      </c>
      <c r="E22" s="341">
        <v>41865</v>
      </c>
      <c r="F22" s="391">
        <v>280.37</v>
      </c>
      <c r="G22" s="429"/>
      <c r="H22" s="429"/>
      <c r="I22" s="429"/>
      <c r="J22" s="430"/>
      <c r="K22" s="429"/>
      <c r="L22" s="430"/>
      <c r="M22" s="429"/>
      <c r="N22" s="430"/>
      <c r="O22" s="430"/>
      <c r="P22" s="430"/>
      <c r="Q22" s="428"/>
      <c r="R22" s="428"/>
      <c r="S22" s="431"/>
      <c r="T22" s="431"/>
    </row>
    <row r="23" spans="1:20" s="360" customFormat="1" ht="53.25" customHeight="1" x14ac:dyDescent="0.25">
      <c r="A23" s="390" t="s">
        <v>762</v>
      </c>
      <c r="B23" s="340">
        <v>7710430628</v>
      </c>
      <c r="C23" s="390" t="s">
        <v>312</v>
      </c>
      <c r="D23" s="340" t="s">
        <v>766</v>
      </c>
      <c r="E23" s="341">
        <v>41865</v>
      </c>
      <c r="F23" s="391">
        <v>5270.78</v>
      </c>
      <c r="G23" s="429"/>
      <c r="H23" s="429"/>
      <c r="I23" s="429"/>
      <c r="J23" s="430"/>
      <c r="K23" s="429"/>
      <c r="L23" s="430"/>
      <c r="M23" s="429"/>
      <c r="N23" s="430"/>
      <c r="O23" s="430"/>
      <c r="P23" s="430"/>
      <c r="Q23" s="428"/>
      <c r="R23" s="428"/>
      <c r="S23" s="431"/>
      <c r="T23" s="431"/>
    </row>
    <row r="24" spans="1:20" s="360" customFormat="1" ht="26.25" customHeight="1" x14ac:dyDescent="0.25">
      <c r="A24" s="390" t="s">
        <v>21</v>
      </c>
      <c r="B24" s="340"/>
      <c r="C24" s="390"/>
      <c r="D24" s="340"/>
      <c r="E24" s="357"/>
      <c r="F24" s="391">
        <f>SUM(F20:F23)</f>
        <v>14314.349999999999</v>
      </c>
      <c r="G24" s="429"/>
      <c r="H24" s="429"/>
      <c r="I24" s="429"/>
      <c r="J24" s="430"/>
      <c r="K24" s="429"/>
      <c r="L24" s="430"/>
      <c r="M24" s="429"/>
      <c r="N24" s="430"/>
      <c r="O24" s="430"/>
      <c r="P24" s="430"/>
      <c r="Q24" s="428"/>
      <c r="R24" s="428"/>
      <c r="S24" s="431"/>
      <c r="T24" s="431"/>
    </row>
    <row r="25" spans="1:20" s="360" customFormat="1" ht="57.75" customHeight="1" x14ac:dyDescent="0.25">
      <c r="A25" s="390" t="s">
        <v>768</v>
      </c>
      <c r="B25" s="340">
        <v>5503091518</v>
      </c>
      <c r="C25" s="390" t="s">
        <v>312</v>
      </c>
      <c r="D25" s="340" t="s">
        <v>769</v>
      </c>
      <c r="E25" s="341">
        <v>41388</v>
      </c>
      <c r="F25" s="391">
        <v>9130.5899999999983</v>
      </c>
      <c r="G25" s="429"/>
      <c r="H25" s="429"/>
      <c r="I25" s="429"/>
      <c r="J25" s="430"/>
      <c r="K25" s="429"/>
      <c r="L25" s="430"/>
      <c r="M25" s="429"/>
      <c r="N25" s="430"/>
      <c r="O25" s="430"/>
      <c r="P25" s="430"/>
      <c r="Q25" s="428"/>
      <c r="R25" s="428"/>
      <c r="S25" s="431"/>
      <c r="T25" s="431"/>
    </row>
    <row r="26" spans="1:20" s="360" customFormat="1" ht="40.5" customHeight="1" x14ac:dyDescent="0.25">
      <c r="A26" s="390" t="s">
        <v>21</v>
      </c>
      <c r="B26" s="340"/>
      <c r="C26" s="390"/>
      <c r="D26" s="340"/>
      <c r="E26" s="341"/>
      <c r="F26" s="391">
        <f>F25</f>
        <v>9130.5899999999983</v>
      </c>
      <c r="G26" s="429"/>
      <c r="H26" s="429"/>
      <c r="I26" s="429"/>
      <c r="J26" s="430"/>
      <c r="K26" s="429"/>
      <c r="L26" s="430"/>
      <c r="M26" s="429"/>
      <c r="N26" s="430"/>
      <c r="O26" s="430"/>
      <c r="P26" s="430"/>
      <c r="Q26" s="428"/>
      <c r="R26" s="428"/>
      <c r="S26" s="431"/>
      <c r="T26" s="431"/>
    </row>
    <row r="27" spans="1:20" s="360" customFormat="1" ht="56.25" customHeight="1" x14ac:dyDescent="0.25">
      <c r="A27" s="390" t="s">
        <v>770</v>
      </c>
      <c r="B27" s="340">
        <v>5751028841</v>
      </c>
      <c r="C27" s="390" t="s">
        <v>312</v>
      </c>
      <c r="D27" s="340" t="s">
        <v>771</v>
      </c>
      <c r="E27" s="341">
        <v>41388</v>
      </c>
      <c r="F27" s="391">
        <v>3612.6000000000004</v>
      </c>
      <c r="G27" s="429"/>
      <c r="H27" s="429"/>
      <c r="I27" s="429"/>
      <c r="J27" s="430"/>
      <c r="K27" s="429"/>
      <c r="L27" s="430"/>
      <c r="M27" s="429"/>
      <c r="N27" s="430"/>
      <c r="O27" s="430"/>
      <c r="P27" s="430"/>
      <c r="Q27" s="428"/>
      <c r="R27" s="428"/>
      <c r="S27" s="431"/>
      <c r="T27" s="431"/>
    </row>
    <row r="28" spans="1:20" s="360" customFormat="1" ht="54" customHeight="1" x14ac:dyDescent="0.25">
      <c r="A28" s="390" t="s">
        <v>770</v>
      </c>
      <c r="B28" s="340">
        <v>5751028841</v>
      </c>
      <c r="C28" s="390" t="s">
        <v>312</v>
      </c>
      <c r="D28" s="340" t="s">
        <v>772</v>
      </c>
      <c r="E28" s="341">
        <v>41388</v>
      </c>
      <c r="F28" s="391">
        <v>266195.49</v>
      </c>
      <c r="G28" s="429"/>
      <c r="H28" s="429"/>
      <c r="I28" s="429"/>
      <c r="J28" s="430"/>
      <c r="K28" s="429"/>
      <c r="L28" s="430"/>
      <c r="M28" s="429"/>
      <c r="N28" s="430"/>
      <c r="O28" s="430"/>
      <c r="P28" s="430"/>
      <c r="Q28" s="428"/>
      <c r="R28" s="428"/>
      <c r="S28" s="431"/>
      <c r="T28" s="431"/>
    </row>
    <row r="29" spans="1:20" s="360" customFormat="1" ht="49.5" customHeight="1" x14ac:dyDescent="0.25">
      <c r="A29" s="390" t="s">
        <v>770</v>
      </c>
      <c r="B29" s="340">
        <v>5751028841</v>
      </c>
      <c r="C29" s="390" t="s">
        <v>312</v>
      </c>
      <c r="D29" s="340" t="s">
        <v>773</v>
      </c>
      <c r="E29" s="341">
        <v>41354</v>
      </c>
      <c r="F29" s="391">
        <v>399894.12</v>
      </c>
      <c r="G29" s="429"/>
      <c r="H29" s="429"/>
      <c r="I29" s="429"/>
      <c r="J29" s="430"/>
      <c r="K29" s="429"/>
      <c r="L29" s="430"/>
      <c r="M29" s="429"/>
      <c r="N29" s="430"/>
      <c r="O29" s="430"/>
      <c r="P29" s="430"/>
      <c r="Q29" s="428"/>
      <c r="R29" s="428"/>
      <c r="S29" s="431"/>
      <c r="T29" s="431"/>
    </row>
    <row r="30" spans="1:20" s="360" customFormat="1" ht="25.5" customHeight="1" x14ac:dyDescent="0.25">
      <c r="A30" s="390" t="s">
        <v>21</v>
      </c>
      <c r="B30" s="340"/>
      <c r="C30" s="390"/>
      <c r="D30" s="340"/>
      <c r="E30" s="357"/>
      <c r="F30" s="391">
        <f>F27+F28+F29</f>
        <v>669702.21</v>
      </c>
      <c r="G30" s="429"/>
      <c r="H30" s="429"/>
      <c r="I30" s="429"/>
      <c r="J30" s="430"/>
      <c r="K30" s="429"/>
      <c r="L30" s="430"/>
      <c r="M30" s="429"/>
      <c r="N30" s="430"/>
      <c r="O30" s="430"/>
      <c r="P30" s="430"/>
      <c r="Q30" s="428"/>
      <c r="R30" s="428"/>
      <c r="S30" s="431"/>
      <c r="T30" s="431"/>
    </row>
    <row r="31" spans="1:20" s="360" customFormat="1" ht="57.75" customHeight="1" x14ac:dyDescent="0.25">
      <c r="A31" s="390" t="s">
        <v>774</v>
      </c>
      <c r="B31" s="340">
        <v>6731048633</v>
      </c>
      <c r="C31" s="390" t="s">
        <v>312</v>
      </c>
      <c r="D31" s="340" t="s">
        <v>775</v>
      </c>
      <c r="E31" s="341">
        <v>41603</v>
      </c>
      <c r="F31" s="391">
        <v>11885.190000000002</v>
      </c>
      <c r="G31" s="429"/>
      <c r="H31" s="429"/>
      <c r="I31" s="429"/>
      <c r="J31" s="430"/>
      <c r="K31" s="429"/>
      <c r="L31" s="430"/>
      <c r="M31" s="429"/>
      <c r="N31" s="430"/>
      <c r="O31" s="430"/>
      <c r="P31" s="430"/>
      <c r="Q31" s="428"/>
      <c r="R31" s="428"/>
      <c r="S31" s="431"/>
      <c r="T31" s="431"/>
    </row>
    <row r="32" spans="1:20" s="360" customFormat="1" ht="60.75" customHeight="1" x14ac:dyDescent="0.25">
      <c r="A32" s="390" t="s">
        <v>774</v>
      </c>
      <c r="B32" s="340">
        <v>6731048633</v>
      </c>
      <c r="C32" s="390" t="s">
        <v>312</v>
      </c>
      <c r="D32" s="340" t="s">
        <v>776</v>
      </c>
      <c r="E32" s="341">
        <v>41603</v>
      </c>
      <c r="F32" s="391">
        <v>370250.71</v>
      </c>
      <c r="G32" s="429"/>
      <c r="H32" s="429"/>
      <c r="I32" s="429"/>
      <c r="J32" s="430"/>
      <c r="K32" s="429"/>
      <c r="L32" s="430"/>
      <c r="M32" s="429"/>
      <c r="N32" s="430"/>
      <c r="O32" s="430"/>
      <c r="P32" s="430"/>
      <c r="Q32" s="428"/>
      <c r="R32" s="428"/>
      <c r="S32" s="431"/>
      <c r="T32" s="431"/>
    </row>
    <row r="33" spans="1:20" s="360" customFormat="1" ht="26.25" customHeight="1" x14ac:dyDescent="0.25">
      <c r="A33" s="390" t="s">
        <v>21</v>
      </c>
      <c r="B33" s="340"/>
      <c r="C33" s="390"/>
      <c r="D33" s="340"/>
      <c r="E33" s="357"/>
      <c r="F33" s="391">
        <f>F31+F32</f>
        <v>382135.9</v>
      </c>
      <c r="G33" s="429"/>
      <c r="H33" s="429"/>
      <c r="I33" s="429"/>
      <c r="J33" s="430"/>
      <c r="K33" s="429"/>
      <c r="L33" s="430"/>
      <c r="M33" s="429"/>
      <c r="N33" s="430"/>
      <c r="O33" s="430"/>
      <c r="P33" s="430"/>
      <c r="Q33" s="428"/>
      <c r="R33" s="428"/>
      <c r="S33" s="431"/>
      <c r="T33" s="4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10" workbookViewId="0">
      <selection activeCell="F16" sqref="F16"/>
    </sheetView>
  </sheetViews>
  <sheetFormatPr defaultColWidth="25.85546875" defaultRowHeight="10.5" x14ac:dyDescent="0.2"/>
  <cols>
    <col min="1" max="1" width="25.85546875" style="5"/>
    <col min="2" max="2" width="18.28515625" style="5" customWidth="1"/>
    <col min="3" max="3" width="32.7109375" style="5" customWidth="1"/>
    <col min="4" max="4" width="23.7109375" style="5" customWidth="1"/>
    <col min="5" max="5" width="14.85546875" style="5" customWidth="1"/>
    <col min="6" max="6" width="18.28515625" style="5" customWidth="1"/>
    <col min="7" max="16384" width="25.85546875" style="5"/>
  </cols>
  <sheetData>
    <row r="1" spans="1:7" ht="21.75" customHeight="1" x14ac:dyDescent="0.2">
      <c r="A1" s="334" t="s">
        <v>0</v>
      </c>
      <c r="B1" s="334" t="s">
        <v>1</v>
      </c>
      <c r="C1" s="334" t="s">
        <v>491</v>
      </c>
      <c r="D1" s="334" t="s">
        <v>492</v>
      </c>
      <c r="E1" s="335" t="s">
        <v>493</v>
      </c>
      <c r="F1" s="336" t="s">
        <v>494</v>
      </c>
    </row>
    <row r="2" spans="1:7" s="360" customFormat="1" ht="56.25" customHeight="1" x14ac:dyDescent="0.25">
      <c r="A2" s="385" t="s">
        <v>777</v>
      </c>
      <c r="B2" s="386">
        <v>4632049456</v>
      </c>
      <c r="C2" s="387" t="s">
        <v>312</v>
      </c>
      <c r="D2" s="388" t="s">
        <v>778</v>
      </c>
      <c r="E2" s="354"/>
      <c r="F2" s="389">
        <v>3182.5599999999995</v>
      </c>
    </row>
    <row r="3" spans="1:7" s="360" customFormat="1" ht="56.25" customHeight="1" x14ac:dyDescent="0.25">
      <c r="A3" s="385" t="s">
        <v>777</v>
      </c>
      <c r="B3" s="386">
        <v>4632049456</v>
      </c>
      <c r="C3" s="390" t="s">
        <v>312</v>
      </c>
      <c r="D3" s="340" t="s">
        <v>779</v>
      </c>
      <c r="E3" s="357"/>
      <c r="F3" s="391">
        <v>442689.95</v>
      </c>
    </row>
    <row r="4" spans="1:7" s="360" customFormat="1" ht="56.25" customHeight="1" thickBot="1" x14ac:dyDescent="0.3">
      <c r="A4" s="385" t="s">
        <v>777</v>
      </c>
      <c r="B4" s="386">
        <v>4632049456</v>
      </c>
      <c r="C4" s="397" t="s">
        <v>312</v>
      </c>
      <c r="D4" s="374" t="s">
        <v>780</v>
      </c>
      <c r="E4" s="375"/>
      <c r="F4" s="426">
        <v>867925.28999999992</v>
      </c>
    </row>
    <row r="5" spans="1:7" s="360" customFormat="1" ht="20.25" customHeight="1" thickBot="1" x14ac:dyDescent="0.3">
      <c r="A5" s="400" t="s">
        <v>21</v>
      </c>
      <c r="B5" s="401"/>
      <c r="C5" s="402"/>
      <c r="D5" s="403"/>
      <c r="E5" s="404"/>
      <c r="F5" s="404">
        <f>F2+F3+F4</f>
        <v>1313797.7999999998</v>
      </c>
    </row>
    <row r="6" spans="1:7" s="343" customFormat="1" ht="53.25" customHeight="1" x14ac:dyDescent="0.25">
      <c r="A6" s="385" t="s">
        <v>781</v>
      </c>
      <c r="B6" s="386">
        <v>5321102236</v>
      </c>
      <c r="C6" s="387" t="s">
        <v>312</v>
      </c>
      <c r="D6" s="388" t="s">
        <v>782</v>
      </c>
      <c r="E6" s="355">
        <v>41470</v>
      </c>
      <c r="F6" s="389">
        <v>457616.84</v>
      </c>
    </row>
    <row r="7" spans="1:7" s="343" customFormat="1" ht="40.5" customHeight="1" x14ac:dyDescent="0.25">
      <c r="A7" s="385" t="s">
        <v>781</v>
      </c>
      <c r="B7" s="386">
        <v>5321102236</v>
      </c>
      <c r="C7" s="390" t="s">
        <v>312</v>
      </c>
      <c r="D7" s="340" t="s">
        <v>783</v>
      </c>
      <c r="E7" s="341">
        <v>41470</v>
      </c>
      <c r="F7" s="391">
        <v>6982.0400000000009</v>
      </c>
    </row>
    <row r="8" spans="1:7" s="343" customFormat="1" ht="40.5" customHeight="1" thickBot="1" x14ac:dyDescent="0.3">
      <c r="A8" s="385" t="s">
        <v>781</v>
      </c>
      <c r="B8" s="386">
        <v>5321102236</v>
      </c>
      <c r="C8" s="397" t="s">
        <v>312</v>
      </c>
      <c r="D8" s="374" t="s">
        <v>784</v>
      </c>
      <c r="E8" s="376">
        <v>41388</v>
      </c>
      <c r="F8" s="426">
        <v>1007800.02</v>
      </c>
    </row>
    <row r="9" spans="1:7" s="343" customFormat="1" ht="18.75" customHeight="1" thickBot="1" x14ac:dyDescent="0.3">
      <c r="A9" s="400" t="s">
        <v>21</v>
      </c>
      <c r="B9" s="401"/>
      <c r="C9" s="402"/>
      <c r="D9" s="403"/>
      <c r="E9" s="425"/>
      <c r="F9" s="404">
        <f>F6+F7+F8</f>
        <v>1472398.9</v>
      </c>
    </row>
    <row r="10" spans="1:7" s="343" customFormat="1" ht="54" customHeight="1" x14ac:dyDescent="0.25">
      <c r="A10" s="385" t="s">
        <v>785</v>
      </c>
      <c r="B10" s="386">
        <v>5835059003</v>
      </c>
      <c r="C10" s="432" t="s">
        <v>312</v>
      </c>
      <c r="D10" s="366" t="s">
        <v>786</v>
      </c>
      <c r="E10" s="433">
        <v>41354</v>
      </c>
      <c r="F10" s="434">
        <f>493863.41-11643.41</f>
        <v>482220</v>
      </c>
    </row>
    <row r="11" spans="1:7" s="343" customFormat="1" ht="57" customHeight="1" x14ac:dyDescent="0.25">
      <c r="A11" s="385" t="s">
        <v>785</v>
      </c>
      <c r="B11" s="386">
        <v>5835059003</v>
      </c>
      <c r="C11" s="390" t="s">
        <v>312</v>
      </c>
      <c r="D11" s="369" t="s">
        <v>787</v>
      </c>
      <c r="E11" s="341">
        <v>41166</v>
      </c>
      <c r="F11" s="391">
        <v>280450.09999999998</v>
      </c>
    </row>
    <row r="12" spans="1:7" s="343" customFormat="1" ht="56.25" customHeight="1" x14ac:dyDescent="0.25">
      <c r="A12" s="385" t="s">
        <v>785</v>
      </c>
      <c r="B12" s="386">
        <v>5835059003</v>
      </c>
      <c r="C12" s="390" t="s">
        <v>312</v>
      </c>
      <c r="D12" s="369" t="s">
        <v>788</v>
      </c>
      <c r="E12" s="341">
        <v>41166</v>
      </c>
      <c r="F12" s="391">
        <v>20622.059999999998</v>
      </c>
    </row>
    <row r="13" spans="1:7" s="343" customFormat="1" ht="54.75" customHeight="1" x14ac:dyDescent="0.25">
      <c r="A13" s="385" t="s">
        <v>785</v>
      </c>
      <c r="B13" s="386">
        <v>5835059003</v>
      </c>
      <c r="C13" s="390" t="s">
        <v>312</v>
      </c>
      <c r="D13" s="340" t="s">
        <v>789</v>
      </c>
      <c r="E13" s="341">
        <v>41388</v>
      </c>
      <c r="F13" s="391">
        <v>7966.83</v>
      </c>
    </row>
    <row r="14" spans="1:7" s="343" customFormat="1" ht="53.25" customHeight="1" thickBot="1" x14ac:dyDescent="0.3">
      <c r="A14" s="385" t="s">
        <v>785</v>
      </c>
      <c r="B14" s="386">
        <v>5835059003</v>
      </c>
      <c r="C14" s="397" t="s">
        <v>312</v>
      </c>
      <c r="D14" s="374" t="s">
        <v>790</v>
      </c>
      <c r="E14" s="376">
        <v>41388</v>
      </c>
      <c r="F14" s="426">
        <v>570723.44999999995</v>
      </c>
    </row>
    <row r="15" spans="1:7" s="343" customFormat="1" ht="20.25" customHeight="1" thickBot="1" x14ac:dyDescent="0.3">
      <c r="A15" s="400" t="s">
        <v>21</v>
      </c>
      <c r="B15" s="401"/>
      <c r="C15" s="402"/>
      <c r="D15" s="403"/>
      <c r="E15" s="427"/>
      <c r="F15" s="483">
        <f>SUM(F10:F14)</f>
        <v>1361982.44</v>
      </c>
      <c r="G15" s="484"/>
    </row>
    <row r="16" spans="1:7" s="343" customFormat="1" ht="62.25" customHeight="1" x14ac:dyDescent="0.25">
      <c r="A16" s="385" t="s">
        <v>791</v>
      </c>
      <c r="B16" s="386">
        <v>5047045736</v>
      </c>
      <c r="C16" s="387" t="s">
        <v>312</v>
      </c>
      <c r="D16" s="388" t="s">
        <v>792</v>
      </c>
      <c r="E16" s="355">
        <v>40648</v>
      </c>
      <c r="F16" s="389">
        <v>4744.8900000000003</v>
      </c>
    </row>
    <row r="17" spans="1:6" s="343" customFormat="1" ht="53.25" customHeight="1" x14ac:dyDescent="0.25">
      <c r="A17" s="385" t="s">
        <v>791</v>
      </c>
      <c r="B17" s="386">
        <v>5047045736</v>
      </c>
      <c r="C17" s="390" t="s">
        <v>312</v>
      </c>
      <c r="D17" s="340" t="s">
        <v>793</v>
      </c>
      <c r="E17" s="341">
        <v>40648</v>
      </c>
      <c r="F17" s="391">
        <v>156912.29</v>
      </c>
    </row>
    <row r="18" spans="1:6" s="343" customFormat="1" ht="49.5" customHeight="1" x14ac:dyDescent="0.25">
      <c r="A18" s="385" t="s">
        <v>791</v>
      </c>
      <c r="B18" s="386">
        <v>5047045736</v>
      </c>
      <c r="C18" s="390" t="s">
        <v>312</v>
      </c>
      <c r="D18" s="340" t="s">
        <v>794</v>
      </c>
      <c r="E18" s="341">
        <v>40739</v>
      </c>
      <c r="F18" s="391">
        <v>1302.17</v>
      </c>
    </row>
    <row r="19" spans="1:6" s="343" customFormat="1" ht="69.75" customHeight="1" thickBot="1" x14ac:dyDescent="0.3">
      <c r="A19" s="385" t="s">
        <v>791</v>
      </c>
      <c r="B19" s="386">
        <v>5047045736</v>
      </c>
      <c r="C19" s="397" t="s">
        <v>312</v>
      </c>
      <c r="D19" s="374" t="s">
        <v>795</v>
      </c>
      <c r="E19" s="376">
        <v>40648</v>
      </c>
      <c r="F19" s="426">
        <v>52066.3</v>
      </c>
    </row>
    <row r="20" spans="1:6" s="343" customFormat="1" ht="21" customHeight="1" thickBot="1" x14ac:dyDescent="0.3">
      <c r="A20" s="400" t="s">
        <v>767</v>
      </c>
      <c r="B20" s="401"/>
      <c r="C20" s="402"/>
      <c r="D20" s="403"/>
      <c r="E20" s="425"/>
      <c r="F20" s="404">
        <f>SUM(F16:F19)</f>
        <v>215025.65000000002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M7" sqref="M7"/>
    </sheetView>
  </sheetViews>
  <sheetFormatPr defaultRowHeight="15" x14ac:dyDescent="0.25"/>
  <cols>
    <col min="1" max="1" width="18.7109375" customWidth="1"/>
    <col min="2" max="2" width="11.5703125" customWidth="1"/>
    <col min="5" max="5" width="13.140625" customWidth="1"/>
    <col min="6" max="6" width="15.5703125" customWidth="1"/>
  </cols>
  <sheetData>
    <row r="1" spans="1:7" ht="21.75" x14ac:dyDescent="0.25">
      <c r="A1" s="240" t="s">
        <v>351</v>
      </c>
      <c r="B1" s="241" t="s">
        <v>1</v>
      </c>
      <c r="C1" s="241" t="s">
        <v>2</v>
      </c>
      <c r="D1" s="241" t="s">
        <v>352</v>
      </c>
      <c r="E1" s="241" t="s">
        <v>4</v>
      </c>
      <c r="F1" s="241" t="s">
        <v>5</v>
      </c>
      <c r="G1" s="299"/>
    </row>
    <row r="2" spans="1:7" s="253" customFormat="1" ht="42" x14ac:dyDescent="0.25">
      <c r="A2" s="280" t="s">
        <v>390</v>
      </c>
      <c r="B2" s="281">
        <v>6952013413</v>
      </c>
      <c r="C2" s="280" t="s">
        <v>391</v>
      </c>
      <c r="D2" s="282">
        <v>40482</v>
      </c>
      <c r="E2" s="283" t="s">
        <v>392</v>
      </c>
      <c r="F2" s="289">
        <v>2622100.0699999998</v>
      </c>
      <c r="G2" s="283" t="s">
        <v>393</v>
      </c>
    </row>
    <row r="3" spans="1:7" s="253" customFormat="1" ht="42" x14ac:dyDescent="0.25">
      <c r="A3" s="280" t="s">
        <v>390</v>
      </c>
      <c r="B3" s="281">
        <v>6952013413</v>
      </c>
      <c r="C3" s="280" t="s">
        <v>394</v>
      </c>
      <c r="D3" s="282">
        <v>40512</v>
      </c>
      <c r="E3" s="283" t="s">
        <v>392</v>
      </c>
      <c r="F3" s="289">
        <v>2622100.0699999998</v>
      </c>
      <c r="G3" s="283" t="s">
        <v>393</v>
      </c>
    </row>
    <row r="4" spans="1:7" s="253" customFormat="1" ht="42" x14ac:dyDescent="0.25">
      <c r="A4" s="280" t="s">
        <v>390</v>
      </c>
      <c r="B4" s="281">
        <v>6952013413</v>
      </c>
      <c r="C4" s="280" t="s">
        <v>395</v>
      </c>
      <c r="D4" s="282">
        <v>40543</v>
      </c>
      <c r="E4" s="283" t="s">
        <v>392</v>
      </c>
      <c r="F4" s="289">
        <v>2622100.0699999998</v>
      </c>
      <c r="G4" s="283" t="s">
        <v>393</v>
      </c>
    </row>
    <row r="5" spans="1:7" ht="42" x14ac:dyDescent="0.25">
      <c r="A5" s="300" t="s">
        <v>390</v>
      </c>
      <c r="B5" s="281">
        <v>6952013413</v>
      </c>
      <c r="C5" s="300" t="s">
        <v>396</v>
      </c>
      <c r="D5" s="282">
        <v>40574</v>
      </c>
      <c r="E5" s="283" t="s">
        <v>397</v>
      </c>
      <c r="F5" s="283">
        <v>1660443.93</v>
      </c>
      <c r="G5" s="283" t="s">
        <v>393</v>
      </c>
    </row>
    <row r="6" spans="1:7" ht="42" x14ac:dyDescent="0.25">
      <c r="A6" s="300" t="s">
        <v>390</v>
      </c>
      <c r="B6" s="281">
        <v>6952013413</v>
      </c>
      <c r="C6" s="300" t="s">
        <v>398</v>
      </c>
      <c r="D6" s="282">
        <v>40602</v>
      </c>
      <c r="E6" s="283" t="s">
        <v>397</v>
      </c>
      <c r="F6" s="283">
        <v>4262840.88</v>
      </c>
      <c r="G6" s="283" t="s">
        <v>393</v>
      </c>
    </row>
    <row r="7" spans="1:7" ht="42" x14ac:dyDescent="0.25">
      <c r="A7" s="300" t="s">
        <v>390</v>
      </c>
      <c r="B7" s="281">
        <v>6952013413</v>
      </c>
      <c r="C7" s="300" t="s">
        <v>399</v>
      </c>
      <c r="D7" s="282">
        <v>40633</v>
      </c>
      <c r="E7" s="283" t="s">
        <v>397</v>
      </c>
      <c r="F7" s="283">
        <v>4202761.18</v>
      </c>
      <c r="G7" s="283" t="s">
        <v>393</v>
      </c>
    </row>
    <row r="8" spans="1:7" ht="42" x14ac:dyDescent="0.25">
      <c r="A8" s="300" t="s">
        <v>390</v>
      </c>
      <c r="B8" s="281">
        <v>6952013413</v>
      </c>
      <c r="C8" s="300" t="s">
        <v>400</v>
      </c>
      <c r="D8" s="282">
        <v>40663</v>
      </c>
      <c r="E8" s="283" t="s">
        <v>397</v>
      </c>
      <c r="F8" s="283">
        <v>2444023.44</v>
      </c>
      <c r="G8" s="283" t="s">
        <v>393</v>
      </c>
    </row>
    <row r="9" spans="1:7" ht="42" x14ac:dyDescent="0.25">
      <c r="A9" s="300" t="s">
        <v>390</v>
      </c>
      <c r="B9" s="281">
        <v>6952013413</v>
      </c>
      <c r="C9" s="300" t="s">
        <v>401</v>
      </c>
      <c r="D9" s="282">
        <v>40694</v>
      </c>
      <c r="E9" s="283" t="s">
        <v>397</v>
      </c>
      <c r="F9" s="283">
        <v>695330.55</v>
      </c>
      <c r="G9" s="283" t="s">
        <v>393</v>
      </c>
    </row>
    <row r="10" spans="1:7" s="253" customFormat="1" x14ac:dyDescent="0.25">
      <c r="A10" s="301" t="s">
        <v>390</v>
      </c>
      <c r="B10" s="454">
        <v>6952013414</v>
      </c>
      <c r="C10" s="301" t="s">
        <v>105</v>
      </c>
      <c r="D10" s="455"/>
      <c r="E10" s="456" t="s">
        <v>392</v>
      </c>
      <c r="F10" s="457">
        <v>2000</v>
      </c>
      <c r="G10" s="456"/>
    </row>
    <row r="11" spans="1:7" s="253" customFormat="1" x14ac:dyDescent="0.25">
      <c r="A11" s="301" t="s">
        <v>390</v>
      </c>
      <c r="B11" s="454">
        <v>6952013415</v>
      </c>
      <c r="C11" s="301" t="s">
        <v>92</v>
      </c>
      <c r="D11" s="455"/>
      <c r="E11" s="456" t="s">
        <v>392</v>
      </c>
      <c r="F11" s="457">
        <v>5000</v>
      </c>
      <c r="G11" s="456"/>
    </row>
    <row r="12" spans="1:7" ht="15.75" x14ac:dyDescent="0.25">
      <c r="A12" s="302" t="s">
        <v>21</v>
      </c>
      <c r="B12" s="302"/>
      <c r="C12" s="302"/>
      <c r="D12" s="293"/>
      <c r="E12" s="294"/>
      <c r="F12" s="295">
        <f>SUM(F2:F11)</f>
        <v>21138700.190000001</v>
      </c>
      <c r="G12" s="29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25" sqref="G25"/>
    </sheetView>
  </sheetViews>
  <sheetFormatPr defaultRowHeight="15" x14ac:dyDescent="0.25"/>
  <cols>
    <col min="1" max="1" width="29.42578125" customWidth="1"/>
    <col min="2" max="2" width="12.140625" customWidth="1"/>
    <col min="5" max="5" width="14" customWidth="1"/>
    <col min="6" max="6" width="16.42578125" customWidth="1"/>
  </cols>
  <sheetData>
    <row r="1" spans="1:6" ht="21.75" x14ac:dyDescent="0.25">
      <c r="A1" s="240" t="s">
        <v>351</v>
      </c>
      <c r="B1" s="241" t="s">
        <v>1</v>
      </c>
      <c r="C1" s="241" t="s">
        <v>2</v>
      </c>
      <c r="D1" s="241" t="s">
        <v>352</v>
      </c>
      <c r="E1" s="241" t="s">
        <v>4</v>
      </c>
      <c r="F1" s="241" t="s">
        <v>5</v>
      </c>
    </row>
    <row r="2" spans="1:6" s="296" customFormat="1" ht="31.5" x14ac:dyDescent="0.25">
      <c r="A2" s="307" t="s">
        <v>402</v>
      </c>
      <c r="B2" s="308">
        <v>6901009345</v>
      </c>
      <c r="C2" s="307" t="s">
        <v>403</v>
      </c>
      <c r="D2" s="309">
        <v>40237</v>
      </c>
      <c r="E2" s="310" t="s">
        <v>404</v>
      </c>
      <c r="F2" s="310">
        <v>544432.61</v>
      </c>
    </row>
    <row r="3" spans="1:6" s="296" customFormat="1" ht="31.5" x14ac:dyDescent="0.25">
      <c r="A3" s="311" t="s">
        <v>402</v>
      </c>
      <c r="B3" s="308">
        <v>6901009345</v>
      </c>
      <c r="C3" s="311" t="s">
        <v>405</v>
      </c>
      <c r="D3" s="312">
        <v>40268</v>
      </c>
      <c r="E3" s="313" t="s">
        <v>404</v>
      </c>
      <c r="F3" s="313">
        <v>5040433.5999999996</v>
      </c>
    </row>
    <row r="4" spans="1:6" s="296" customFormat="1" ht="31.5" x14ac:dyDescent="0.25">
      <c r="A4" s="311" t="s">
        <v>402</v>
      </c>
      <c r="B4" s="308">
        <v>6901009345</v>
      </c>
      <c r="C4" s="311" t="s">
        <v>406</v>
      </c>
      <c r="D4" s="312">
        <v>40390</v>
      </c>
      <c r="E4" s="313" t="s">
        <v>404</v>
      </c>
      <c r="F4" s="313">
        <v>282112.45</v>
      </c>
    </row>
    <row r="5" spans="1:6" s="296" customFormat="1" ht="31.5" x14ac:dyDescent="0.25">
      <c r="A5" s="311" t="s">
        <v>402</v>
      </c>
      <c r="B5" s="308">
        <v>6901009345</v>
      </c>
      <c r="C5" s="311" t="s">
        <v>407</v>
      </c>
      <c r="D5" s="312">
        <v>40482</v>
      </c>
      <c r="E5" s="313" t="s">
        <v>408</v>
      </c>
      <c r="F5" s="313">
        <v>8603743.4600000009</v>
      </c>
    </row>
    <row r="6" spans="1:6" s="296" customFormat="1" ht="31.5" x14ac:dyDescent="0.25">
      <c r="A6" s="314" t="s">
        <v>402</v>
      </c>
      <c r="B6" s="308">
        <v>6901009345</v>
      </c>
      <c r="C6" s="311" t="s">
        <v>409</v>
      </c>
      <c r="D6" s="312">
        <v>40512</v>
      </c>
      <c r="E6" s="313" t="s">
        <v>408</v>
      </c>
      <c r="F6" s="313">
        <v>5266196.0199999996</v>
      </c>
    </row>
    <row r="7" spans="1:6" s="296" customFormat="1" ht="31.5" x14ac:dyDescent="0.25">
      <c r="A7" s="315" t="s">
        <v>402</v>
      </c>
      <c r="B7" s="316">
        <v>6901009345</v>
      </c>
      <c r="C7" s="314" t="s">
        <v>410</v>
      </c>
      <c r="D7" s="317">
        <v>40543</v>
      </c>
      <c r="E7" s="318" t="s">
        <v>408</v>
      </c>
      <c r="F7" s="318">
        <v>11363429.25</v>
      </c>
    </row>
    <row r="8" spans="1:6" ht="15.75" x14ac:dyDescent="0.25">
      <c r="A8" s="302" t="s">
        <v>21</v>
      </c>
      <c r="B8" s="302"/>
      <c r="C8" s="302"/>
      <c r="D8" s="293"/>
      <c r="E8" s="294"/>
      <c r="F8" s="295">
        <f>SUM(F2:F7)</f>
        <v>31100347.390000001</v>
      </c>
    </row>
    <row r="9" spans="1:6" x14ac:dyDescent="0.25">
      <c r="A9" s="303"/>
    </row>
    <row r="10" spans="1:6" x14ac:dyDescent="0.25">
      <c r="A10" s="303"/>
    </row>
    <row r="11" spans="1:6" x14ac:dyDescent="0.25">
      <c r="A11" s="303"/>
    </row>
    <row r="12" spans="1:6" x14ac:dyDescent="0.25">
      <c r="A12" s="303"/>
    </row>
    <row r="13" spans="1:6" x14ac:dyDescent="0.25">
      <c r="A13" s="303"/>
    </row>
    <row r="14" spans="1:6" x14ac:dyDescent="0.25">
      <c r="A14" s="30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K14" sqref="K14"/>
    </sheetView>
  </sheetViews>
  <sheetFormatPr defaultRowHeight="15" x14ac:dyDescent="0.25"/>
  <cols>
    <col min="1" max="1" width="21.5703125" customWidth="1"/>
    <col min="2" max="2" width="16.5703125" customWidth="1"/>
    <col min="4" max="4" width="14.28515625" customWidth="1"/>
    <col min="5" max="5" width="17.85546875" customWidth="1"/>
  </cols>
  <sheetData>
    <row r="1" spans="1:6" ht="21.75" x14ac:dyDescent="0.25">
      <c r="A1" s="240" t="s">
        <v>351</v>
      </c>
      <c r="B1" s="241" t="s">
        <v>1</v>
      </c>
      <c r="C1" s="241" t="s">
        <v>2</v>
      </c>
      <c r="D1" s="241" t="s">
        <v>352</v>
      </c>
      <c r="E1" s="241" t="s">
        <v>5</v>
      </c>
      <c r="F1" s="241" t="s">
        <v>4</v>
      </c>
    </row>
    <row r="2" spans="1:6" s="253" customFormat="1" ht="21" x14ac:dyDescent="0.25">
      <c r="A2" s="248" t="s">
        <v>411</v>
      </c>
      <c r="B2" s="319">
        <v>6950098940</v>
      </c>
      <c r="C2" s="248" t="s">
        <v>412</v>
      </c>
      <c r="D2" s="250">
        <v>40209</v>
      </c>
      <c r="E2" s="252">
        <v>402924.36</v>
      </c>
      <c r="F2" s="251" t="s">
        <v>413</v>
      </c>
    </row>
    <row r="3" spans="1:6" s="253" customFormat="1" ht="21" x14ac:dyDescent="0.25">
      <c r="A3" s="254" t="s">
        <v>411</v>
      </c>
      <c r="B3" s="319">
        <v>6950098940</v>
      </c>
      <c r="C3" s="254" t="s">
        <v>414</v>
      </c>
      <c r="D3" s="255">
        <v>40237</v>
      </c>
      <c r="E3" s="252">
        <v>402924.36</v>
      </c>
      <c r="F3" s="251" t="s">
        <v>413</v>
      </c>
    </row>
    <row r="4" spans="1:6" s="253" customFormat="1" ht="21" x14ac:dyDescent="0.25">
      <c r="A4" s="254" t="s">
        <v>411</v>
      </c>
      <c r="B4" s="319">
        <v>6950098940</v>
      </c>
      <c r="C4" s="254" t="s">
        <v>415</v>
      </c>
      <c r="D4" s="255">
        <v>40268</v>
      </c>
      <c r="E4" s="252">
        <v>402924.36</v>
      </c>
      <c r="F4" s="251" t="s">
        <v>413</v>
      </c>
    </row>
    <row r="5" spans="1:6" s="253" customFormat="1" ht="21" x14ac:dyDescent="0.25">
      <c r="A5" s="254" t="s">
        <v>411</v>
      </c>
      <c r="B5" s="319">
        <v>6950098940</v>
      </c>
      <c r="C5" s="254" t="s">
        <v>416</v>
      </c>
      <c r="D5" s="255">
        <v>40298</v>
      </c>
      <c r="E5" s="252">
        <v>402924.36</v>
      </c>
      <c r="F5" s="251" t="s">
        <v>413</v>
      </c>
    </row>
    <row r="6" spans="1:6" s="253" customFormat="1" ht="21" x14ac:dyDescent="0.25">
      <c r="A6" s="254" t="s">
        <v>411</v>
      </c>
      <c r="B6" s="319">
        <v>6950098940</v>
      </c>
      <c r="C6" s="254" t="s">
        <v>417</v>
      </c>
      <c r="D6" s="255">
        <v>40329</v>
      </c>
      <c r="E6" s="252">
        <v>402924.36</v>
      </c>
      <c r="F6" s="251" t="s">
        <v>413</v>
      </c>
    </row>
    <row r="7" spans="1:6" s="253" customFormat="1" ht="21" x14ac:dyDescent="0.25">
      <c r="A7" s="254" t="s">
        <v>411</v>
      </c>
      <c r="B7" s="319">
        <v>6950098940</v>
      </c>
      <c r="C7" s="254" t="s">
        <v>418</v>
      </c>
      <c r="D7" s="255">
        <v>40359</v>
      </c>
      <c r="E7" s="252">
        <v>402924.36</v>
      </c>
      <c r="F7" s="251" t="s">
        <v>413</v>
      </c>
    </row>
    <row r="8" spans="1:6" s="253" customFormat="1" ht="21" x14ac:dyDescent="0.25">
      <c r="A8" s="254" t="s">
        <v>411</v>
      </c>
      <c r="B8" s="319">
        <v>6950098940</v>
      </c>
      <c r="C8" s="254" t="s">
        <v>419</v>
      </c>
      <c r="D8" s="255">
        <v>40390</v>
      </c>
      <c r="E8" s="252">
        <v>402924.36</v>
      </c>
      <c r="F8" s="251" t="s">
        <v>413</v>
      </c>
    </row>
    <row r="9" spans="1:6" s="253" customFormat="1" ht="21" x14ac:dyDescent="0.25">
      <c r="A9" s="254" t="s">
        <v>411</v>
      </c>
      <c r="B9" s="319">
        <v>6950098940</v>
      </c>
      <c r="C9" s="254" t="s">
        <v>420</v>
      </c>
      <c r="D9" s="255">
        <v>40421</v>
      </c>
      <c r="E9" s="252">
        <v>402924.36</v>
      </c>
      <c r="F9" s="251" t="s">
        <v>413</v>
      </c>
    </row>
    <row r="10" spans="1:6" s="253" customFormat="1" ht="21" x14ac:dyDescent="0.25">
      <c r="A10" s="254" t="s">
        <v>411</v>
      </c>
      <c r="B10" s="319">
        <v>6950098940</v>
      </c>
      <c r="C10" s="254" t="s">
        <v>421</v>
      </c>
      <c r="D10" s="255">
        <v>40482</v>
      </c>
      <c r="E10" s="259">
        <v>178108.86</v>
      </c>
      <c r="F10" s="242" t="s">
        <v>422</v>
      </c>
    </row>
    <row r="11" spans="1:6" s="253" customFormat="1" ht="21" x14ac:dyDescent="0.25">
      <c r="A11" s="254" t="s">
        <v>411</v>
      </c>
      <c r="B11" s="319">
        <v>6950098940</v>
      </c>
      <c r="C11" s="254" t="s">
        <v>423</v>
      </c>
      <c r="D11" s="255">
        <v>40543</v>
      </c>
      <c r="E11" s="259">
        <v>178108.86</v>
      </c>
      <c r="F11" s="242" t="s">
        <v>422</v>
      </c>
    </row>
    <row r="12" spans="1:6" s="253" customFormat="1" ht="21" x14ac:dyDescent="0.25">
      <c r="A12" s="254" t="s">
        <v>411</v>
      </c>
      <c r="B12" s="319">
        <v>6950098940</v>
      </c>
      <c r="C12" s="254" t="s">
        <v>424</v>
      </c>
      <c r="D12" s="255">
        <v>40602</v>
      </c>
      <c r="E12" s="259">
        <v>3022905.4</v>
      </c>
      <c r="F12" s="242" t="s">
        <v>425</v>
      </c>
    </row>
    <row r="13" spans="1:6" s="253" customFormat="1" ht="21" x14ac:dyDescent="0.25">
      <c r="A13" s="254" t="s">
        <v>411</v>
      </c>
      <c r="B13" s="319">
        <v>6950098940</v>
      </c>
      <c r="C13" s="254" t="s">
        <v>426</v>
      </c>
      <c r="D13" s="255">
        <v>40633</v>
      </c>
      <c r="E13" s="259">
        <v>3022905.4</v>
      </c>
      <c r="F13" s="242" t="s">
        <v>427</v>
      </c>
    </row>
    <row r="14" spans="1:6" s="253" customFormat="1" ht="21" x14ac:dyDescent="0.25">
      <c r="A14" s="254" t="s">
        <v>411</v>
      </c>
      <c r="B14" s="319">
        <v>6950098940</v>
      </c>
      <c r="C14" s="254" t="s">
        <v>428</v>
      </c>
      <c r="D14" s="255">
        <v>40694</v>
      </c>
      <c r="E14" s="259">
        <v>369563.61</v>
      </c>
      <c r="F14" s="242" t="s">
        <v>429</v>
      </c>
    </row>
    <row r="15" spans="1:6" s="253" customFormat="1" ht="21" x14ac:dyDescent="0.25">
      <c r="A15" s="254" t="s">
        <v>411</v>
      </c>
      <c r="B15" s="319">
        <v>6950098940</v>
      </c>
      <c r="C15" s="254" t="s">
        <v>430</v>
      </c>
      <c r="D15" s="255">
        <v>40724</v>
      </c>
      <c r="E15" s="259">
        <v>369563.61</v>
      </c>
      <c r="F15" s="242" t="s">
        <v>429</v>
      </c>
    </row>
    <row r="16" spans="1:6" s="253" customFormat="1" ht="21" x14ac:dyDescent="0.25">
      <c r="A16" s="256" t="s">
        <v>411</v>
      </c>
      <c r="B16" s="320">
        <v>6950098940</v>
      </c>
      <c r="C16" s="256" t="s">
        <v>431</v>
      </c>
      <c r="D16" s="257">
        <v>40755</v>
      </c>
      <c r="E16" s="262">
        <v>369563.61</v>
      </c>
      <c r="F16" s="258" t="s">
        <v>429</v>
      </c>
    </row>
    <row r="17" spans="1:6" s="253" customFormat="1" ht="21" x14ac:dyDescent="0.25">
      <c r="A17" s="280" t="s">
        <v>411</v>
      </c>
      <c r="B17" s="321">
        <v>6950098940</v>
      </c>
      <c r="C17" s="280" t="s">
        <v>432</v>
      </c>
      <c r="D17" s="282">
        <v>40786</v>
      </c>
      <c r="E17" s="289">
        <v>369563.61</v>
      </c>
      <c r="F17" s="283" t="s">
        <v>429</v>
      </c>
    </row>
    <row r="18" spans="1:6" s="253" customFormat="1" ht="21" x14ac:dyDescent="0.25">
      <c r="A18" s="280" t="s">
        <v>411</v>
      </c>
      <c r="B18" s="321">
        <v>6950098941</v>
      </c>
      <c r="C18" s="280" t="s">
        <v>105</v>
      </c>
      <c r="D18" s="282"/>
      <c r="E18" s="283">
        <v>10000</v>
      </c>
      <c r="F18" s="283" t="s">
        <v>429</v>
      </c>
    </row>
    <row r="19" spans="1:6" s="253" customFormat="1" ht="21" x14ac:dyDescent="0.25">
      <c r="A19" s="280" t="s">
        <v>411</v>
      </c>
      <c r="B19" s="321">
        <v>6950098941</v>
      </c>
      <c r="C19" s="280" t="s">
        <v>92</v>
      </c>
      <c r="D19" s="282"/>
      <c r="E19" s="283">
        <v>764427.49</v>
      </c>
      <c r="F19" s="283" t="s">
        <v>425</v>
      </c>
    </row>
    <row r="20" spans="1:6" s="253" customFormat="1" ht="21" x14ac:dyDescent="0.25">
      <c r="A20" s="280" t="s">
        <v>411</v>
      </c>
      <c r="B20" s="321">
        <v>6950098942</v>
      </c>
      <c r="C20" s="280" t="s">
        <v>92</v>
      </c>
      <c r="D20" s="282"/>
      <c r="E20" s="283">
        <v>101210.49</v>
      </c>
      <c r="F20" s="283" t="s">
        <v>429</v>
      </c>
    </row>
    <row r="21" spans="1:6" ht="16.5" thickBot="1" x14ac:dyDescent="0.3">
      <c r="A21" s="304" t="s">
        <v>21</v>
      </c>
      <c r="B21" s="305"/>
      <c r="C21" s="305"/>
      <c r="D21" s="306"/>
      <c r="E21" s="279">
        <f>SUM(E2:E20)</f>
        <v>11979315.819999997</v>
      </c>
      <c r="F21" s="27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5" sqref="F15"/>
    </sheetView>
  </sheetViews>
  <sheetFormatPr defaultRowHeight="15" x14ac:dyDescent="0.25"/>
  <cols>
    <col min="1" max="1" width="21.42578125" customWidth="1"/>
    <col min="5" max="5" width="19.28515625" customWidth="1"/>
    <col min="6" max="6" width="12.28515625" customWidth="1"/>
  </cols>
  <sheetData>
    <row r="1" spans="1:6" ht="21.75" x14ac:dyDescent="0.25">
      <c r="A1" s="240" t="s">
        <v>351</v>
      </c>
      <c r="B1" s="241" t="s">
        <v>1</v>
      </c>
      <c r="C1" s="241" t="s">
        <v>2</v>
      </c>
      <c r="D1" s="241" t="s">
        <v>352</v>
      </c>
      <c r="E1" s="241" t="s">
        <v>5</v>
      </c>
      <c r="F1" s="241" t="s">
        <v>4</v>
      </c>
    </row>
    <row r="2" spans="1:6" s="253" customFormat="1" ht="52.5" x14ac:dyDescent="0.25">
      <c r="A2" s="280" t="s">
        <v>433</v>
      </c>
      <c r="B2" s="281">
        <v>6950077228</v>
      </c>
      <c r="C2" s="280" t="s">
        <v>434</v>
      </c>
      <c r="D2" s="282">
        <v>40574</v>
      </c>
      <c r="E2" s="289">
        <v>4785658.29</v>
      </c>
      <c r="F2" s="283" t="s">
        <v>435</v>
      </c>
    </row>
    <row r="3" spans="1:6" s="253" customFormat="1" ht="52.5" x14ac:dyDescent="0.25">
      <c r="A3" s="280" t="s">
        <v>433</v>
      </c>
      <c r="B3" s="281">
        <v>6950077228</v>
      </c>
      <c r="C3" s="280" t="s">
        <v>436</v>
      </c>
      <c r="D3" s="282">
        <v>40602</v>
      </c>
      <c r="E3" s="289">
        <v>4785658.29</v>
      </c>
      <c r="F3" s="283" t="s">
        <v>435</v>
      </c>
    </row>
    <row r="4" spans="1:6" s="253" customFormat="1" ht="52.5" x14ac:dyDescent="0.25">
      <c r="A4" s="280" t="s">
        <v>433</v>
      </c>
      <c r="B4" s="281">
        <v>6950077228</v>
      </c>
      <c r="C4" s="280" t="s">
        <v>437</v>
      </c>
      <c r="D4" s="282">
        <v>40633</v>
      </c>
      <c r="E4" s="289">
        <v>4785658.29</v>
      </c>
      <c r="F4" s="283" t="s">
        <v>435</v>
      </c>
    </row>
    <row r="5" spans="1:6" s="253" customFormat="1" ht="52.5" x14ac:dyDescent="0.25">
      <c r="A5" s="280" t="s">
        <v>433</v>
      </c>
      <c r="B5" s="281">
        <v>6950077228</v>
      </c>
      <c r="C5" s="280" t="s">
        <v>438</v>
      </c>
      <c r="D5" s="282">
        <v>40663</v>
      </c>
      <c r="E5" s="289">
        <v>4785658.29</v>
      </c>
      <c r="F5" s="283" t="s">
        <v>435</v>
      </c>
    </row>
    <row r="6" spans="1:6" s="253" customFormat="1" ht="52.5" x14ac:dyDescent="0.25">
      <c r="A6" s="280" t="s">
        <v>433</v>
      </c>
      <c r="B6" s="281">
        <v>6950077228</v>
      </c>
      <c r="C6" s="280" t="s">
        <v>439</v>
      </c>
      <c r="D6" s="282">
        <v>40694</v>
      </c>
      <c r="E6" s="289">
        <v>4785658.29</v>
      </c>
      <c r="F6" s="283" t="s">
        <v>435</v>
      </c>
    </row>
    <row r="7" spans="1:6" ht="15.75" x14ac:dyDescent="0.25">
      <c r="A7" s="292" t="s">
        <v>21</v>
      </c>
      <c r="B7" s="322"/>
      <c r="C7" s="298"/>
      <c r="D7" s="293"/>
      <c r="E7" s="297">
        <f>E2+E3+E4+E5+E6</f>
        <v>23928291.449999999</v>
      </c>
      <c r="F7" s="29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Лот 1</vt:lpstr>
      <vt:lpstr>Лот 2</vt:lpstr>
      <vt:lpstr>Лот 3</vt:lpstr>
      <vt:lpstr>Лот 4</vt:lpstr>
      <vt:lpstr>Лот 5</vt:lpstr>
      <vt:lpstr>Лот 6</vt:lpstr>
      <vt:lpstr>Лот 7</vt:lpstr>
      <vt:lpstr>Лот 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Лист19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Рубликова Наталья Юрьевна</dc:creator>
  <cp:lastModifiedBy>mm1</cp:lastModifiedBy>
  <dcterms:created xsi:type="dcterms:W3CDTF">2016-08-10T05:47:57Z</dcterms:created>
  <dcterms:modified xsi:type="dcterms:W3CDTF">2017-02-08T15:10:23Z</dcterms:modified>
</cp:coreProperties>
</file>