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karenkov\Desktop\tmp\"/>
    </mc:Choice>
  </mc:AlternateContent>
  <bookViews>
    <workbookView xWindow="480" yWindow="105" windowWidth="27795" windowHeight="12600" activeTab="2"/>
  </bookViews>
  <sheets>
    <sheet name="ОРЭМ от ТГК" sheetId="1" r:id="rId1"/>
    <sheet name="ОРЭМ ТГ 1" sheetId="2" r:id="rId2"/>
    <sheet name="ОРЭМ ТГ 2" sheetId="3" r:id="rId3"/>
  </sheets>
  <calcPr calcId="152511" refMode="R1C1"/>
</workbook>
</file>

<file path=xl/calcChain.xml><?xml version="1.0" encoding="utf-8"?>
<calcChain xmlns="http://schemas.openxmlformats.org/spreadsheetml/2006/main">
  <c r="E31" i="3" l="1"/>
  <c r="E15" i="3"/>
  <c r="B31" i="2"/>
  <c r="L30" i="2"/>
  <c r="L28" i="2"/>
  <c r="K27" i="2"/>
  <c r="L27" i="2" s="1"/>
  <c r="L26" i="2"/>
  <c r="L25" i="2"/>
  <c r="K24" i="2"/>
  <c r="K23" i="2"/>
  <c r="K22" i="2"/>
  <c r="K21" i="2"/>
  <c r="L18" i="2"/>
  <c r="L17" i="2"/>
  <c r="L15" i="2"/>
  <c r="L14" i="2"/>
  <c r="L13" i="2"/>
  <c r="K12" i="2"/>
  <c r="L12" i="2" s="1"/>
  <c r="K11" i="2"/>
  <c r="K10" i="2"/>
  <c r="K9" i="2"/>
  <c r="L9" i="2" s="1"/>
  <c r="K8" i="2"/>
  <c r="K31" i="2" s="1"/>
  <c r="L5" i="2"/>
  <c r="L4" i="2"/>
  <c r="L8" i="2" l="1"/>
  <c r="L31" i="2" s="1"/>
  <c r="F306" i="1" l="1"/>
  <c r="F301" i="1"/>
  <c r="A297" i="1"/>
  <c r="A298" i="1" s="1"/>
  <c r="A299" i="1" s="1"/>
  <c r="A300" i="1" s="1"/>
  <c r="A296" i="1"/>
  <c r="F289" i="1"/>
  <c r="F291" i="1" s="1"/>
  <c r="A288" i="1"/>
  <c r="A289" i="1" s="1"/>
  <c r="A290" i="1" s="1"/>
  <c r="F280" i="1"/>
  <c r="F279" i="1"/>
  <c r="F278" i="1"/>
  <c r="F277" i="1"/>
  <c r="F283" i="1" s="1"/>
  <c r="A273" i="1"/>
  <c r="A274" i="1" s="1"/>
  <c r="A275" i="1" s="1"/>
  <c r="A276" i="1" s="1"/>
  <c r="A277" i="1" s="1"/>
  <c r="A278" i="1" s="1"/>
  <c r="A279" i="1" s="1"/>
  <c r="A280" i="1" s="1"/>
  <c r="A281" i="1" s="1"/>
  <c r="A282" i="1" s="1"/>
  <c r="F267" i="1"/>
  <c r="A236" i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F232" i="1"/>
  <c r="A197" i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F192" i="1"/>
  <c r="A177" i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C164" i="1"/>
  <c r="C163" i="1"/>
  <c r="C129" i="1"/>
  <c r="C172" i="1" s="1"/>
  <c r="A92" i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R8" i="1"/>
  <c r="R7" i="1"/>
  <c r="R6" i="1"/>
  <c r="Q6" i="1"/>
  <c r="R5" i="1"/>
  <c r="R4" i="1"/>
  <c r="F309" i="1" l="1"/>
</calcChain>
</file>

<file path=xl/comments1.xml><?xml version="1.0" encoding="utf-8"?>
<comments xmlns="http://schemas.openxmlformats.org/spreadsheetml/2006/main">
  <authors>
    <author>sbt_upe_buh1</author>
    <author>levinsonna</author>
  </authors>
  <commentList>
    <comment ref="E91" authorId="0" shapeId="0">
      <text>
        <r>
          <rPr>
            <sz val="8"/>
            <color indexed="81"/>
            <rFont val="Tahoma"/>
            <family val="2"/>
            <charset val="204"/>
          </rPr>
          <t>долг ОАО "Нурэнерго"
617-Ц-10</t>
        </r>
      </text>
    </comment>
    <comment ref="F91" authorId="0" shapeId="0">
      <text>
        <r>
          <rPr>
            <sz val="8"/>
            <color indexed="81"/>
            <rFont val="Tahoma"/>
            <family val="2"/>
            <charset val="204"/>
          </rPr>
          <t>долг ОАО "Нурэнерго"
617-Ц-10</t>
        </r>
      </text>
    </comment>
    <comment ref="F277" authorId="1" shapeId="0">
      <text>
        <r>
          <rPr>
            <b/>
            <sz val="10"/>
            <color indexed="81"/>
            <rFont val="Tahoma"/>
            <family val="2"/>
            <charset val="204"/>
          </rPr>
          <t>levinsonna:</t>
        </r>
        <r>
          <rPr>
            <sz val="10"/>
            <color indexed="81"/>
            <rFont val="Tahoma"/>
            <family val="2"/>
            <charset val="204"/>
          </rPr>
          <t xml:space="preserve">
с учетом оплаты 02.10.14 Транссервисэнерго по конкурсу ГП</t>
        </r>
      </text>
    </comment>
  </commentList>
</comments>
</file>

<file path=xl/sharedStrings.xml><?xml version="1.0" encoding="utf-8"?>
<sst xmlns="http://schemas.openxmlformats.org/spreadsheetml/2006/main" count="1524" uniqueCount="843">
  <si>
    <t>Дебиторская задолженность по договорам уступки за электроэнергию и мощность на ОРЭМ  (ОАО "ТГК-2")</t>
  </si>
  <si>
    <t>Уступаемые права требования по Регулируемым договорам (по основному Договору)</t>
  </si>
  <si>
    <t>№ п/п</t>
  </si>
  <si>
    <t>Наименование дебитора</t>
  </si>
  <si>
    <t>Номер договора</t>
  </si>
  <si>
    <t>Номер счета-фактуры</t>
  </si>
  <si>
    <t>Дата счета-фактуры</t>
  </si>
  <si>
    <t xml:space="preserve">Задолженность, руб. </t>
  </si>
  <si>
    <t>Комментарии первоначального кредитора</t>
  </si>
  <si>
    <t>Сделано новым кредитором</t>
  </si>
  <si>
    <t>Оплачено в декабре 2013</t>
  </si>
  <si>
    <t>Дата оплаты</t>
  </si>
  <si>
    <t>Оплачено в январе 2014</t>
  </si>
  <si>
    <t>Оплачено в феврале 2014</t>
  </si>
  <si>
    <t>Оплачено в марте-апреле 2014</t>
  </si>
  <si>
    <t>Сумма по претензиям</t>
  </si>
  <si>
    <t>Сумма задолженности</t>
  </si>
  <si>
    <t>За что числится задолженность</t>
  </si>
  <si>
    <t>Вид договора</t>
  </si>
  <si>
    <t>№ дела УПО</t>
  </si>
  <si>
    <t>Комментарии УПО</t>
  </si>
  <si>
    <t>БРЯНСКЭНЕРГОСБЫТ, ОАО, г. Брянск, ул. Тютчева, д. 4</t>
  </si>
  <si>
    <t>RDN-PBRYANEN-STVERTE2-02-KP-12-E от 20.01.2012г.</t>
  </si>
  <si>
    <t>7010/190</t>
  </si>
  <si>
    <t>Производство электроэнергии (регулируемый рынок)</t>
  </si>
  <si>
    <t>РД</t>
  </si>
  <si>
    <t>А40-162132/12-48-1536, эл.энергия</t>
  </si>
  <si>
    <t>ИЛ 005756514 от 11.06.13 заявление о включении в реестр требований кредиторов направлено 07.10.2013</t>
  </si>
  <si>
    <t>ДАГЕСТАНСКАЯ ЭНЕРГОСБЫТОВАЯ КОМПАНИЯ, ОАО, г. Махачкала, Республика Дагестан, ул. Дахадаева , д.73</t>
  </si>
  <si>
    <t>RDP-PDAGENER-STVERTE2-07-KP-12-E от 20.01.2012г.</t>
  </si>
  <si>
    <t>7010/204</t>
  </si>
  <si>
    <t>Производство мощности (регулируемый рынок)</t>
  </si>
  <si>
    <t>А40-61977/13-104-595,   А40-14620/13-62-136</t>
  </si>
  <si>
    <t>Решение суда от 25.09.2013, зявление о выдаче ил 25.10.2013</t>
  </si>
  <si>
    <t xml:space="preserve"> RDN-PDAGENER-STVERTE2-08-KP-13-E от 21.01.2013г.</t>
  </si>
  <si>
    <t>7010/1</t>
  </si>
  <si>
    <t>А40-124935/2013 эл.энергия</t>
  </si>
  <si>
    <t>Решение суда от 31.10.2013</t>
  </si>
  <si>
    <t>7010/45</t>
  </si>
  <si>
    <t>7010/246</t>
  </si>
  <si>
    <t xml:space="preserve"> RDN-PDAGENER-STVERTE2-10-KP-13-E от 26.04.2013г.</t>
  </si>
  <si>
    <t>7010/82</t>
  </si>
  <si>
    <t xml:space="preserve">А40-153586/2013 </t>
  </si>
  <si>
    <t>Определением  от 19.11.2014 по делу № А40-153586/2013 произведено пп, направлено заявление о пп в ип</t>
  </si>
  <si>
    <t>по договору RDN-PDAGENER-STVERTE2-10-KP-13-E от 26.04.2013г.</t>
  </si>
  <si>
    <t>7010/120</t>
  </si>
  <si>
    <t>30.06.2013</t>
  </si>
  <si>
    <t>7010/247</t>
  </si>
  <si>
    <t>Исковое заявление не подавалось</t>
  </si>
  <si>
    <t xml:space="preserve">Решением Арбитражного суда города Москвы от 12.04.2016 г.по делу А40-31069/2016 исковые требования удовлетворены </t>
  </si>
  <si>
    <t xml:space="preserve"> RDP-PDAGENER-STVERTE2-11-KP-13-E от 26.04.2013г.</t>
  </si>
  <si>
    <t>7010/100</t>
  </si>
  <si>
    <t>А40-153482/2013</t>
  </si>
  <si>
    <t xml:space="preserve">Определением от 03.04.2014 по делу А40-153482/2013 произведена замена стороны,  направлено заявление о ПП в ИП </t>
  </si>
  <si>
    <t>7010/136</t>
  </si>
  <si>
    <t>по договору RDP-PDAGENER-STVERTE2-11-KP-13-E от 26.04.2013г.</t>
  </si>
  <si>
    <t>7010/172</t>
  </si>
  <si>
    <t>RDP-PDAGENER-STVERTE4-02-KP-12-E от 20.01.2012г.</t>
  </si>
  <si>
    <t>7010/220</t>
  </si>
  <si>
    <t xml:space="preserve">А40-15088/13  </t>
  </si>
  <si>
    <t xml:space="preserve">Произведено ПП определением от 21.05.2014, 06.06.2014. ИЛ 005749688 от 03.06.13 / 18.07.13 возбуждено ИП № 7698/13/20/05, которое присоединено к сводному ИП № 425/10/20/5-СД, направлено заявление о ПП в ИП </t>
  </si>
  <si>
    <t xml:space="preserve"> RDP-PDAGENER-STVERTE2-07-KP-12-E от 20.01.2012г.</t>
  </si>
  <si>
    <t>7010/225</t>
  </si>
  <si>
    <t xml:space="preserve">А40-29447/13 </t>
  </si>
  <si>
    <t xml:space="preserve">Произведено ПП определением от 15.04.2014. ИЛ 005756670 от 14.06.13 / 01.08.2013 возбуждено ИП № 8304/13/20/05, направлено заявление о ПП в ИП </t>
  </si>
  <si>
    <t xml:space="preserve"> RDP-PDAGENER-STVERTE2-09-KP-13-E от 21.01.2013г.</t>
  </si>
  <si>
    <t>7010/46</t>
  </si>
  <si>
    <t xml:space="preserve">А40-124976/13 </t>
  </si>
  <si>
    <t xml:space="preserve">Определением от 03.04.2014 по делу А40-124976/2013 произведена замена стороны,  направлено заявление о ПП в ИП </t>
  </si>
  <si>
    <t>7010/47</t>
  </si>
  <si>
    <t>70140/253</t>
  </si>
  <si>
    <t>ИВЭНЕРГОСБЫТ, ОАО, Российская Федерация, г.Иваново, ул. Калинина, д. 9/21</t>
  </si>
  <si>
    <t xml:space="preserve"> RDN-PIVENERG-STVERTE2-02-KP-12-E от 20.01.2012г.</t>
  </si>
  <si>
    <t>7010/103</t>
  </si>
  <si>
    <t xml:space="preserve">А40-124897/12 </t>
  </si>
  <si>
    <t xml:space="preserve">Произведено ПП определением от 22.04.2014.ИЛ 005756778 от 14.06.13 Задолженность включена в реестр требований кредиторов  10.10.2013  Исключено, ДС № 1 к договору уступки </t>
  </si>
  <si>
    <t>RDN-PIVENERG-STVERTE4-01-KP-12-E от 20.01.2012г.</t>
  </si>
  <si>
    <t>7010/265</t>
  </si>
  <si>
    <t xml:space="preserve">А40-61496/13 </t>
  </si>
  <si>
    <t>Сумма уменьшена (ДС № 1) 2 555 816,48, Определением от 16.03.2016 г. по делу № А17-1312/2013 произведена замена в реестре требований кредиторов</t>
  </si>
  <si>
    <t>КАББАЛКЭНЕРГО, ОАО, г. Нальчик, ул. Щорса , д.6</t>
  </si>
  <si>
    <t>RDN-PKABBAGE-STVERTE2-08-KP-13-E от 26.04.2013г.</t>
  </si>
  <si>
    <t>7010/254</t>
  </si>
  <si>
    <t xml:space="preserve">Решением Арбитражного суда города Москвы от 28.04.2016 по делу №А40-35019/2016 исковые требования удовлетворены в полном объеме, оплачено должником </t>
  </si>
  <si>
    <t>RDN-PKABBAGE-STVERTE4-06-KP-13-E от 26.04.2013г.</t>
  </si>
  <si>
    <t>7010/117</t>
  </si>
  <si>
    <t>Исковое заявление подано 24.10.2013</t>
  </si>
  <si>
    <t>RDP-PKABBAGE-STVERTE4-04-KP-13-E от 21.01.2013г.</t>
  </si>
  <si>
    <t>7010/78</t>
  </si>
  <si>
    <t xml:space="preserve">А40-114740/2013  </t>
  </si>
  <si>
    <t>Произведено ПП определением от 08.05.2014, 05.06.2014, оплачено должником</t>
  </si>
  <si>
    <t xml:space="preserve"> RDP-PKABBAGE-STVERTE2-07-KP-13-E от 26.04.2013г.</t>
  </si>
  <si>
    <t>7010/84</t>
  </si>
  <si>
    <t>Исковое заявление подано 24.10.2013 А40-155322/2013 (Отказ от иска)</t>
  </si>
  <si>
    <t>Оплачено должником</t>
  </si>
  <si>
    <t>КАЛМЭНЕРГОСБЫТ, ОАО, Республика Калмыкия, г.Элиста, ул.Лермонтова , д. 7а</t>
  </si>
  <si>
    <t xml:space="preserve"> RDN-PKALMENE-STVERTE2-02-KP-13-E от 21.01.2013г.</t>
  </si>
  <si>
    <t>7010/2</t>
  </si>
  <si>
    <t>А40-181570/2013</t>
  </si>
  <si>
    <t>По делу №А40-181570/2013 поизведено ПП, определение от 30.05.2016, оплачено должником</t>
  </si>
  <si>
    <t>RDN-PKALMENE-STVERTE2-02-KP-13-E от 21.01.2013г.</t>
  </si>
  <si>
    <t>7010/67</t>
  </si>
  <si>
    <t>RDN-PKALMENE-STVERTE2-03-KP-13-E от 26.04.2013г.</t>
  </si>
  <si>
    <t>7010/113</t>
  </si>
  <si>
    <t xml:space="preserve"> Исковое заявление подано 24.10.2013 А40-214802/2014</t>
  </si>
  <si>
    <t>По делу №А40-214802/2014 поизведено ПП, определение от 19.02.2016, оплачено должником</t>
  </si>
  <si>
    <t>КОЛЭНЕРГОСБЫТ, ОАО, г. Мурманск, ул. Коминтерна, д.5</t>
  </si>
  <si>
    <t>RDN-PKOLENER-STVERTE4-01-KP-11-E от 19.01.2011г.</t>
  </si>
  <si>
    <t>7010/475</t>
  </si>
  <si>
    <t>По делу № А42-1874/2013 включение в ТК назначено на 06.07.2016</t>
  </si>
  <si>
    <t>7010/566</t>
  </si>
  <si>
    <t>По делу № А42-1874/2013 включение в ТК назначено на 06.07.2017</t>
  </si>
  <si>
    <t>RDN-PKOLENER-STVERTE4-02-KP-12-E от 20.01.2012г.</t>
  </si>
  <si>
    <t>7010/79</t>
  </si>
  <si>
    <t xml:space="preserve">А40-105213/12 </t>
  </si>
  <si>
    <t>Произведено ПП определением от 12.08.2014, ИЛ 005553742 от 06.03.13 / 18.04.13 возбуждено ИП №23932/13/01/51. 24.05.13 возбуждено новое ИП  198309/13/01/51 (в другом отделе).  Определением Арбитражного суда Мурманской области от 24.03.2016 о делу № А42-1874/2013 произведена замена в реестре ТК</t>
  </si>
  <si>
    <t xml:space="preserve"> RDN-PKOLENER-STVERTE4-02-KP-12-E от 20.01.2012г.</t>
  </si>
  <si>
    <t>7010/112</t>
  </si>
  <si>
    <t xml:space="preserve">А40-125841/12  </t>
  </si>
  <si>
    <t>Произведено ПП оределением от 17.04.2014, 21.05.2014. ИЛ 005734176 от 15.04.13 / 28.05.13 возбуждено ИП № 3222/13/21/51, которое присоединено к сводному ИП 2597/13/21/51СД от 23.04.13. Определением Арбитражного суда Мурманской области от 24.03.2016 о делу № А42-1874/2013 произведена замена в реестре ТК</t>
  </si>
  <si>
    <t>ННАЭС, ОАО, Российская Федерация, 107031, г.Москва, ул. Б.Дмитровка, д.32 стр.4</t>
  </si>
  <si>
    <t>RDN-PNNAES15-STVERTE2-01-KP-11-E от 19.01.2011г.</t>
  </si>
  <si>
    <t>7010/75</t>
  </si>
  <si>
    <t xml:space="preserve">А40-14787/2012 </t>
  </si>
  <si>
    <t>Определение о процессуальном правопреемстве от 18.08.2014. ИЛ 005228529 от 06.09.12 /  10.10.12 сформированы инкассовые поручения, которые помещены в картотеку</t>
  </si>
  <si>
    <t>7010/312</t>
  </si>
  <si>
    <t>RDN-PNNAES15-STVERTE4-01-KP-11-E от 19.01.2011г.</t>
  </si>
  <si>
    <t>7010/86</t>
  </si>
  <si>
    <t xml:space="preserve">А40-68848/12  </t>
  </si>
  <si>
    <t>Произведено ПП определением от 13.04.2014 ил 005241278 от 12.10.12 / 29.11.12 возбуждено ИП № 2792/12/24/20</t>
  </si>
  <si>
    <t>RDN-PNNAES12-STVERTE2-01-KP-11-E от 19.01.2011г.</t>
  </si>
  <si>
    <t>Направлено заявление о процессуальном правпреемстве по делу № А40-121454/2012, сз назанчено на 02.08.2016</t>
  </si>
  <si>
    <t>RDN-PNNAES16-STVERTE2-01-KP-11-E от 19.01.2011г.</t>
  </si>
  <si>
    <t>7010/226</t>
  </si>
  <si>
    <t>RDN-PNNAES21-STVERTE2-01-KP-11-E от 19.01.2011г.</t>
  </si>
  <si>
    <t>7010/227</t>
  </si>
  <si>
    <t>RDN-PNNAES24-STVERTE2-01-KP-11-E от 19.01.2011г.</t>
  </si>
  <si>
    <t>7010/228</t>
  </si>
  <si>
    <t>RDN-PNNAES29-STVERTE2-01-KP-11-E от 19.01.2011г.</t>
  </si>
  <si>
    <t>7010/229</t>
  </si>
  <si>
    <t>RDN-PNNAES12-STVERTE4-01-KP-11-E от 19.01.2011г.</t>
  </si>
  <si>
    <t>7010/282</t>
  </si>
  <si>
    <t>RDN-PNNAES16-STVERTE4-01-KP-11-E от 19.01.2011г.</t>
  </si>
  <si>
    <t>7010/283</t>
  </si>
  <si>
    <t>RDN-PNNAES21-STVERTE4-01-KP-11-E от 19.01.2011г.</t>
  </si>
  <si>
    <t>7010/284</t>
  </si>
  <si>
    <t>RDN-PNNAES24-STVERTE4-01-KP-11-E от 19.01.2011г.</t>
  </si>
  <si>
    <t>7010/285</t>
  </si>
  <si>
    <t>RDN-PNNAES29-STVERTE4-01-KP-11-E от 19.01.2011г.</t>
  </si>
  <si>
    <t>7010/286</t>
  </si>
  <si>
    <t>НОВГОРОДЭНЕРГОСБЫТ, ООО, г. Великий Новгород, ул. Великая, д.13</t>
  </si>
  <si>
    <t>по договору RDN-PNOVESK1-STVERTE2-03-KP-13-E от 26.04.2013г.</t>
  </si>
  <si>
    <t>7010/127</t>
  </si>
  <si>
    <t>готовятся материалы</t>
  </si>
  <si>
    <t>По делу А44-5169/2013 производство по пп прекращено в связи с внесением в ЕГРЮЛ записи 26.06.2016</t>
  </si>
  <si>
    <t>по договору RDN-PNOVESK2-STVERTE2-03-KP-13-E от 26.04.2013г.</t>
  </si>
  <si>
    <t>7010/128</t>
  </si>
  <si>
    <t>по договору RDN-PNOVESK3-STVERTE2-03-KP-13-E от 26.04.2013г.</t>
  </si>
  <si>
    <t>7010/129</t>
  </si>
  <si>
    <t>по договору RDN-PNOVESK4-STVERTE2-03-KP-13-E от 26.04.2013г.</t>
  </si>
  <si>
    <t>7010/130</t>
  </si>
  <si>
    <t>по договору RDN-PNOVESK5-STVERTE2-03-KP-13-E от 26.04.2013г.</t>
  </si>
  <si>
    <t>7010/131</t>
  </si>
  <si>
    <t>по договору RDN-PNOVESK6-STVERTE2-03-KP-13-E от 26.04.2013г.</t>
  </si>
  <si>
    <t>7010/132</t>
  </si>
  <si>
    <t>НУРЭНЕРГО, ОАО, Чеченская Республика, г. Грозный, Старопромысловское ш., д.6</t>
  </si>
  <si>
    <t>RDP-PNURENER-STVERTE2-03-KP-11-E от 19.01.2011</t>
  </si>
  <si>
    <t>7010/33</t>
  </si>
  <si>
    <t>А40-68848/2012 Определение о процессуальном правопреемстве от 13..05.2014</t>
  </si>
  <si>
    <t>7010/34</t>
  </si>
  <si>
    <t xml:space="preserve">А40-68848/12 ил 005241278 от 12.10.12 / 29.11.12 возбуждено ИП № 2792/12/24/20 </t>
  </si>
  <si>
    <t>А40-68848/12 Определение о процессуальном правопреемстве от 13.04.2014</t>
  </si>
  <si>
    <t>7010/271</t>
  </si>
  <si>
    <t>7010/313</t>
  </si>
  <si>
    <t>7010/675</t>
  </si>
  <si>
    <t>RDP-PNURENER-STVERTE4-02-KP-11-E от 19.01.2011г.</t>
  </si>
  <si>
    <t>7010/87</t>
  </si>
  <si>
    <t>А40-14225/12 ИЛ 005200074 от 14.06.12 / 08.08.12 возбуждено ИП № 2961/12/24/20</t>
  </si>
  <si>
    <t>А40-14225/12 Определение о процессуальном правопреемстве от 10.04.2014</t>
  </si>
  <si>
    <t>RDN-PNURENER-STVERTE2-02-KP-11-E от 19.01.2011г.</t>
  </si>
  <si>
    <t>7010/230</t>
  </si>
  <si>
    <t>А40-14533/12 ИЛ 004808986 от 29.05.12 / 22.06.12</t>
  </si>
  <si>
    <t>А40-14533/12 Определение о процессуальном правопреемстве от 21.04.2014.</t>
  </si>
  <si>
    <t>7010/231</t>
  </si>
  <si>
    <t>RDN-PNURENER-STVERTE4-03-KP-11-E от 19.01.2011г.</t>
  </si>
  <si>
    <t>7010/400</t>
  </si>
  <si>
    <t>А40-14537/2012. ИЛ 005526927 от 29.12.12 / 21.02.13 возбуждено ИП №425/13/24/20</t>
  </si>
  <si>
    <t>А40-14537/2012 Определение о процессуальном правопреемстве от 16.04.2014.</t>
  </si>
  <si>
    <t>7010/463</t>
  </si>
  <si>
    <t xml:space="preserve">А40-19570/12 ИЛ 004806554 от 04.05.12 22.06.12 </t>
  </si>
  <si>
    <t>А40-19570/12 Определение о процессуальном правопреемстве от 28.04.2014</t>
  </si>
  <si>
    <t>RDP-PNURENER-STVERTE4-04-KP-12-E от 20.01.2012г.</t>
  </si>
  <si>
    <t>7010/19</t>
  </si>
  <si>
    <t>А40-105053/12 ИЛ 005524945 от 04.12.12 / 06.02.13 возбуждено ИП № 186/13/24/20</t>
  </si>
  <si>
    <t>А40-105053/12 Определение о процессуальном правопреемстве от 05.03.2014</t>
  </si>
  <si>
    <t>RDN-PNURENER-STVERTE2-04-KP-12-E от 20.01.2012г.</t>
  </si>
  <si>
    <t>7010/6</t>
  </si>
  <si>
    <t>А40- 106189/12 ИЛ 005564994 от 20.03.13 / 29.04.13 возбуждено ИП 860/13/24/20</t>
  </si>
  <si>
    <t>А40- 106189/12 Определение о процессуальном правопреемстве от 08.10.2014.</t>
  </si>
  <si>
    <t xml:space="preserve"> RDP-PNURENER-STVERTE2-05-KP-12-E от 20.01.2012г.</t>
  </si>
  <si>
    <t>7010/105</t>
  </si>
  <si>
    <t>А40-124684/12  01.09.2014.ИЛ 005537074 от 18.01.13 / 25.03.13 возбуждено ИП № 640/13/24/20.</t>
  </si>
  <si>
    <t>А40-124684/12 Определение о процессуальном правопреемстве от 28.04.2014</t>
  </si>
  <si>
    <t>7010/158</t>
  </si>
  <si>
    <t>ИЛ 005556073 от 18.03.13 / 06.06.13 возбуждено ИП № 1116/13/24/20.</t>
  </si>
  <si>
    <t>А40-138340/12 Определение о процессуальном правопреемстве от 13.10.2014.</t>
  </si>
  <si>
    <t>7010/193</t>
  </si>
  <si>
    <t xml:space="preserve"> А40-164531/12  ИЛ 005548807 от 18.02.13 / 25.03.13 возбуждено ИП № 638/13/24/20.</t>
  </si>
  <si>
    <t>А40-164531/12 Определение о процессуальном правопреемстве от 21.05.2014,</t>
  </si>
  <si>
    <t>7010/206</t>
  </si>
  <si>
    <t>А40-14741/13 ИЛ 005749718 от 06.06.13 / 22.08.2013 возбуждено ИП №1689/13/24/20, ИЛ направлен в ССП по Чеченской республике</t>
  </si>
  <si>
    <t>А40-14741/13 Определение о процессуальном правопреемстве от 06.06.2014</t>
  </si>
  <si>
    <t>А40-21694/13</t>
  </si>
  <si>
    <t>А40-21694/13 Определение о процессуальном правопреемстве от 15.04.2014.</t>
  </si>
  <si>
    <t>7010/251</t>
  </si>
  <si>
    <t xml:space="preserve">А40-42573/13 </t>
  </si>
  <si>
    <t>А40-42573/13 Определение о процессуальном правопреемстве от 02.06.2014.</t>
  </si>
  <si>
    <t xml:space="preserve"> RDN-PNURENER-STVERTE2-06-KP-13-E от 21.01.2013г.</t>
  </si>
  <si>
    <t>7010/4</t>
  </si>
  <si>
    <t xml:space="preserve"> А40-124952/2013 </t>
  </si>
  <si>
    <t xml:space="preserve"> А40-124952/2013  Определение о процессуальном правопреемстве от 30.04.2014.</t>
  </si>
  <si>
    <t>7010/50</t>
  </si>
  <si>
    <t xml:space="preserve"> RDP-PNURENER-STVERTE2-07-KP-13-E от 21.01.2013г.</t>
  </si>
  <si>
    <t>7010/41</t>
  </si>
  <si>
    <t>А40-124942/13</t>
  </si>
  <si>
    <t>А40-124942/13 Определение о процессуальном правопреемстве от 30.04.2014.</t>
  </si>
  <si>
    <t>7010/51</t>
  </si>
  <si>
    <t>по договору RDN-PNURENER-STVERTE2-08-KP-13-E от 26.04.2013г.</t>
  </si>
  <si>
    <t>7010/173</t>
  </si>
  <si>
    <t>А40-153639/2013 Определение о процессуальном правопреемстве от 12.05.2014</t>
  </si>
  <si>
    <t>7010/122</t>
  </si>
  <si>
    <t>А40-153639/2013 Определение о процессуальном правопреемстве от 12.05.2015</t>
  </si>
  <si>
    <t>по договору RDP-PNURENER-STVERTE2-09-KP-13-E от 26.04.2013г.</t>
  </si>
  <si>
    <t>7010/218</t>
  </si>
  <si>
    <t>Направлено письмо в ТГК-2 по произведенным оплатам</t>
  </si>
  <si>
    <t>СЕВКАВКАЗЭНЕРГО, ОАО, г. Владикавказ, ул.Тамаева , д.19</t>
  </si>
  <si>
    <t>по договору RDP-PSEVKAVE-STVERTE2-10-KP-13-E от 26.04.2013г.</t>
  </si>
  <si>
    <t>7010/255</t>
  </si>
  <si>
    <t>Решением Арбитражного суда города Москвы от 15.06.2016 г. по делу А40-45423/2016 исковые требования удовлетворены в полном объеме</t>
  </si>
  <si>
    <t>RDP-PSEVKAVE-STVERTE2-06-KP-12-E от 20.01.2012г.</t>
  </si>
  <si>
    <t>7010/207</t>
  </si>
  <si>
    <t xml:space="preserve"> ИЛ 005761666 от 08.07.13 / 19.08.13 возбуждено ИП № 6400/13/06/15 от 19.08.13.</t>
  </si>
  <si>
    <t>А40-14409/13; А40-60370/13 Определение о процессуальном правопреемстве от 28.04.2014, Направлены заявления о ПП в ИП</t>
  </si>
  <si>
    <t>RDP-PSEVKAVE-STVERTE2-10-KP-13-E от 26.04.2013г.</t>
  </si>
  <si>
    <t>7010/115</t>
  </si>
  <si>
    <t>Направлено заявление о ПП в дело № А40-153600/2013</t>
  </si>
  <si>
    <t>по договору RDN-PSEVKAVE-STVERTE2-09-KP-13-E от 26.04.2013г.</t>
  </si>
  <si>
    <t>ЭНЕРГЕТИКИ И ЭЛЕКТРИФИКАЦИИ ИНГУШЭНЕРГО, ОАО, г. Назрань, Россия, Ингушская респ., Муталиева ул., 23</t>
  </si>
  <si>
    <t>RDN-PINGUSHE-STVERTE2-05-KP-12-E от 20.01.2012г.</t>
  </si>
  <si>
    <t>По делу А40-61369/2016 исковые требования удовлетворены в полном объеме</t>
  </si>
  <si>
    <t>RDN-PINGUSHE-STVERTE2-07-KP-13-E от 21.01.2013г.</t>
  </si>
  <si>
    <t>7010/65</t>
  </si>
  <si>
    <t>по договору RDP-PINGUSHE-STVERTE2-09-KP-13-E от 26.04.2013г.</t>
  </si>
  <si>
    <t>30.09.2013</t>
  </si>
  <si>
    <t>ЭНЕРГЕТИКИ И ЭЛЕКТРИФИКАЦИИ КАРАЧАЕВО-ЧЕРКЕССКЭНЕРГО, ОАО, г.Черкесск, ул. Османа Касаева, д. 3</t>
  </si>
  <si>
    <t>RDP-PKCHERKE-STVERTE2-08-KP-13-E от 21.01.2013г.</t>
  </si>
  <si>
    <t>7010/69</t>
  </si>
  <si>
    <t xml:space="preserve"> Подан иск, дело № А40-124956/2013 </t>
  </si>
  <si>
    <t>А40-124956/2013 Определение о процессуальном правопреемстве от 16.09.2014, направелно заявление о ПП в ИП, оплачено должником</t>
  </si>
  <si>
    <t>по договору RDP-PKCHERKE-STVERTE2-09-KP-13-E от 26.04.2013г.</t>
  </si>
  <si>
    <t>7010/101</t>
  </si>
  <si>
    <t>Подан иск по делу А40-31075/16, оплачено должником</t>
  </si>
  <si>
    <t xml:space="preserve"> RDN-PKCHERKE-STVERTE2-10-KP-13-E от 26.04.2013г.</t>
  </si>
  <si>
    <t>До подачи искового заявления, должником все оплачено</t>
  </si>
  <si>
    <t>RDP-PKCHERKE-STVERTE4-04-KP-13-E от 26.04.2013г.</t>
  </si>
  <si>
    <t>7010/118</t>
  </si>
  <si>
    <t>Определением от15.03.20116 по делу А40-153493/2013 произведена замена стороны, оплачено</t>
  </si>
  <si>
    <t>ИТОГО</t>
  </si>
  <si>
    <t>Уступаемые права требования по договорам цессии с ЦФР (по Дополнительному соглашению № 2)</t>
  </si>
  <si>
    <t>дата договора уступки от ЗАО "ЦФР"</t>
  </si>
  <si>
    <t>№ договора уступки</t>
  </si>
  <si>
    <t>ОАО "МОСЭНЕРГОМОНТАЖ"</t>
  </si>
  <si>
    <t>617-Ц-10</t>
  </si>
  <si>
    <t xml:space="preserve">А40-28387/2011Банкрот. Задолженность включена в реестр требований кредиторов. </t>
  </si>
  <si>
    <t xml:space="preserve"> Готовиться заявление о пп</t>
  </si>
  <si>
    <t>ООО"НП ЭКОР"</t>
  </si>
  <si>
    <t>3241-Ц-12</t>
  </si>
  <si>
    <t>Иск не подавался в связи с незначительностью суммы</t>
  </si>
  <si>
    <t>Подано исковое заявление, А40-112259/2016</t>
  </si>
  <si>
    <t xml:space="preserve">ОАО "НУРЭНЕРГО" </t>
  </si>
  <si>
    <t>2783-Ц-11</t>
  </si>
  <si>
    <t>ИЛ 4803373 от 05.05.12</t>
  </si>
  <si>
    <t>По делу А40-112878/2011 подано заявление о замене стороны, с/з 29.06.2013</t>
  </si>
  <si>
    <t>926-Ц-12</t>
  </si>
  <si>
    <t>А40-123541/12-15-408, ИЛ 006199275 от 11.02.2014</t>
  </si>
  <si>
    <t>По делу А40-123541/2012 подано заявление о замене стороны, с/з 08.08.2016</t>
  </si>
  <si>
    <t xml:space="preserve">2296-Ц-13 </t>
  </si>
  <si>
    <t>А40-98882/13-47-876</t>
  </si>
  <si>
    <t>13,05.2016 направлено заявление о пп</t>
  </si>
  <si>
    <t>2285-Ц-13</t>
  </si>
  <si>
    <t>А40-103278/13-46-943</t>
  </si>
  <si>
    <t>2109-Ц-11</t>
  </si>
  <si>
    <t>А40-111512/11 эл. Энергия</t>
  </si>
  <si>
    <t>23.05.2016 направлено заявление о пп</t>
  </si>
  <si>
    <t xml:space="preserve">ОАО "СЕВКАВКАЗЭНЕРГО" </t>
  </si>
  <si>
    <t>2116-Ц-11</t>
  </si>
  <si>
    <t>Оплачено</t>
  </si>
  <si>
    <t xml:space="preserve">ОАО "ЭНЕРГОАВИАКОСМОС"   </t>
  </si>
  <si>
    <t>2122-Ц-11</t>
  </si>
  <si>
    <t>Исковое заявление в суд не подавалось, Отсутствующий должник. Согласно данным ЕГРЮЛ на 30.07.2014 организация действующая, находится в реестре ССП. СБ проведены розыскные мероприятия - по юр.и фактическим адресам найти не предоставляется возможным</t>
  </si>
  <si>
    <t>Готовяться материалы</t>
  </si>
  <si>
    <t>2121-Ц-11</t>
  </si>
  <si>
    <t>2786-Ц-11</t>
  </si>
  <si>
    <t>2124-Ц-11</t>
  </si>
  <si>
    <t xml:space="preserve"> ОАО "КОСТРОМСКОЙ ЗАВОД "МОТОРДЕТАЛЬ"</t>
  </si>
  <si>
    <t>2787-Ц-11</t>
  </si>
  <si>
    <t>А40-101383/12-9-992 эл.энергия</t>
  </si>
  <si>
    <t xml:space="preserve">Подано исковое заявление № А40-112259/2016, в дело № А31-1441/2010 подано заявление о включении в реестр требований кредитора </t>
  </si>
  <si>
    <t>2788-Ц-11</t>
  </si>
  <si>
    <t>2790-Ц-11</t>
  </si>
  <si>
    <t>А40-100298/12-162-946 мощность</t>
  </si>
  <si>
    <t>3238-Ц-12</t>
  </si>
  <si>
    <t xml:space="preserve">ОАО "ГТ-ТЭЦ Энерго" </t>
  </si>
  <si>
    <t>3225-Ц-12</t>
  </si>
  <si>
    <t>А40-12304/13-136-113, эл.энергия</t>
  </si>
  <si>
    <t>ОАО "Брянскэнергосбыт"</t>
  </si>
  <si>
    <t xml:space="preserve">0981-Ц-13 </t>
  </si>
  <si>
    <t>А40-12082/13-48-115, эл.энергия, А09-1924/2013   Банкрот. Задолженность включена в рееестр требований кредиторов.</t>
  </si>
  <si>
    <t>Определением Арбитражного суда Брянской области от 16.06.2016 г. по делу № А09-1924/2013 произведена замена кредитора</t>
  </si>
  <si>
    <t>2292-Ц-13</t>
  </si>
  <si>
    <t>2277-Ц-13</t>
  </si>
  <si>
    <t>3243-Ц-12</t>
  </si>
  <si>
    <t xml:space="preserve">ОАО "ПЕНЗАЭНЕРГОСБЫТ"  </t>
  </si>
  <si>
    <t>0990-Ц-13</t>
  </si>
  <si>
    <t>А49-3135/2013  Банкрот. Задолженность включена в реестр требований кредиторов.</t>
  </si>
  <si>
    <t xml:space="preserve">По делу № А49-3135/2013 подано заявление о замене кредитора </t>
  </si>
  <si>
    <t>2156-Ц-12</t>
  </si>
  <si>
    <t>А40-165145/12-58-1586, эл.энергия</t>
  </si>
  <si>
    <t>2157-Ц-12</t>
  </si>
  <si>
    <t>А40-165156/12-100-1332, эл.энергия</t>
  </si>
  <si>
    <t xml:space="preserve">ЗАО "Центр обслуживания продаж"  </t>
  </si>
  <si>
    <t>934-Ц-12</t>
  </si>
  <si>
    <t>А40-123533/12-54-691, эл.энергия</t>
  </si>
  <si>
    <t>31.01.2014 внесена запись об исключении из ЕРГЮЛ (Списано)</t>
  </si>
  <si>
    <t>935-Ц-12</t>
  </si>
  <si>
    <t xml:space="preserve">ОАО "ННАЭС" </t>
  </si>
  <si>
    <t>1899-Ц-12</t>
  </si>
  <si>
    <t>А40-121454/2012   Банкрот. Задолженность включена в реестр требований кредиторов (А40-134799/12-6-1285, А40-81938/12-131-21, А40-12241/13-136-112, А40-123717/12-19-1020, А40-124328/12-122-749, А40-134791/12-159-1269)</t>
  </si>
  <si>
    <t>Направлено заявление о процессуальном правпреемстве по делу № А40-121454/2012</t>
  </si>
  <si>
    <t>2132-Ц-11</t>
  </si>
  <si>
    <t>2791-Ц-11</t>
  </si>
  <si>
    <t>3237-Ц-12</t>
  </si>
  <si>
    <t>931-Ц-12</t>
  </si>
  <si>
    <t>932-Ц-12</t>
  </si>
  <si>
    <t>1900-Ц-12</t>
  </si>
  <si>
    <t>22.01.2013г.</t>
  </si>
  <si>
    <t>0294-Ц-13</t>
  </si>
  <si>
    <t>0292-Ц-13</t>
  </si>
  <si>
    <t>А40-55706/13-85-540, эл.энергия</t>
  </si>
  <si>
    <t>ОАО "Дагестанская энергосбытовая компания"</t>
  </si>
  <si>
    <t>0983-Ц-13</t>
  </si>
  <si>
    <t>А40-62265/13-3-189, эл.энергия</t>
  </si>
  <si>
    <t xml:space="preserve">ДС № 3 к договору уступки </t>
  </si>
  <si>
    <t>0993-Ц-13</t>
  </si>
  <si>
    <t>А40-65763/13-104-628, эл.энергия</t>
  </si>
  <si>
    <t>ОАО "Ингушэнерго"</t>
  </si>
  <si>
    <t>5836-Ц-13</t>
  </si>
  <si>
    <t>А40-18094/2014 электроэнергия</t>
  </si>
  <si>
    <t>По делам поданы заявление о процессуальном правопереемстве</t>
  </si>
  <si>
    <t>5835-Ц-13</t>
  </si>
  <si>
    <t>А40-18481/2014 электроэнергия</t>
  </si>
  <si>
    <t xml:space="preserve">0985-Ц-13 </t>
  </si>
  <si>
    <t>А40-18483/2014 электроэнергия</t>
  </si>
  <si>
    <t>ОАО "Курскрегионэнергосбыт"</t>
  </si>
  <si>
    <t xml:space="preserve">2295-Ц-13 </t>
  </si>
  <si>
    <t>А35-3353/2013    Банкрот. Задолженность включена в реестр требований кредиторов.</t>
  </si>
  <si>
    <t xml:space="preserve">По делу № А35-3353/2013 подано заявление о замене кредитора </t>
  </si>
  <si>
    <t>2283-Ц-13</t>
  </si>
  <si>
    <t>0988-Ц-13</t>
  </si>
  <si>
    <t>ОАО "Орелэнергосбыт"</t>
  </si>
  <si>
    <t>2298-Ц-13</t>
  </si>
  <si>
    <t>А48-435/2013       Банкрот. Задолженность включена в реестр требований кредиторов</t>
  </si>
  <si>
    <t>Определением Арбитражного суда Орловской области от 17.06.2016 г. по делу № А48-435/2013 произведена замена кредитора</t>
  </si>
  <si>
    <t>2287-Ц-13</t>
  </si>
  <si>
    <t>0989-Ц-13</t>
  </si>
  <si>
    <t>ОАО "ГТ-ТЭЦ Энерго"</t>
  </si>
  <si>
    <t xml:space="preserve">2290-Ц-13 </t>
  </si>
  <si>
    <t>А40-99790/13-46-908, эл.энергия</t>
  </si>
  <si>
    <t xml:space="preserve">0992-Ц-13 </t>
  </si>
  <si>
    <t>А40-64304/13-170-614, эл.энергия</t>
  </si>
  <si>
    <t>ОАО "Альфа-трейд"</t>
  </si>
  <si>
    <t>2301-Ц-13</t>
  </si>
  <si>
    <t>23.10.2014  внесена запись об исключении из ЕРГЮЛ (Списано)</t>
  </si>
  <si>
    <t xml:space="preserve"> 2291-Ц-13</t>
  </si>
  <si>
    <t xml:space="preserve">А40-127184/2013, электроэнергия ОАО 05.03.2013 "Альфа-трейд" прекратило свою деятельность (правопреемник ООО "ФАВОР). Направлено заявление о включении в реестрт требований кредиторов ООО "Фавор", </t>
  </si>
  <si>
    <t>ОАО "Омскэнергосбыт"</t>
  </si>
  <si>
    <t xml:space="preserve">2286-Ц-13 </t>
  </si>
  <si>
    <t>А46-1949/2013  Банкрот. Задолженность включена в реестр требований кредиторов</t>
  </si>
  <si>
    <t>По делу № А46-1949/2013 направлено заявление о замене кредитора</t>
  </si>
  <si>
    <t>ОАО "Новгородоблэнергосбыт"</t>
  </si>
  <si>
    <t xml:space="preserve"> 3901-Ц-13 </t>
  </si>
  <si>
    <t xml:space="preserve">А40-133876/2013 электроэнергия </t>
  </si>
  <si>
    <t xml:space="preserve">Определением от 30.06.2014 по делу № А40-133876, произведена замена стороны </t>
  </si>
  <si>
    <t xml:space="preserve"> 3897-Ц-13 </t>
  </si>
  <si>
    <t>№А44-814/2013           Банкрот. Задолженность включена в реестр требований кредиторов</t>
  </si>
  <si>
    <t>Определением Аорбитражного суда Новгородской области от 07.06.2016 по делу № 44-814/2013 произведена земена конкурсного кредитора</t>
  </si>
  <si>
    <t xml:space="preserve">2284-Ц-13 </t>
  </si>
  <si>
    <t>ОАО "Пензаэнергосбыт"</t>
  </si>
  <si>
    <t>2299-Ц-13</t>
  </si>
  <si>
    <t>По делу А49-3135/2013 направлено заявление о замене кредитора</t>
  </si>
  <si>
    <t xml:space="preserve">2288-Ц-13 </t>
  </si>
  <si>
    <t>ОАО "Тулаэнергосбыт"</t>
  </si>
  <si>
    <t xml:space="preserve">2289-Ц-13 </t>
  </si>
  <si>
    <t>А40-115390/13-104-1063, эл.энергия</t>
  </si>
  <si>
    <t xml:space="preserve"> 0991-Ц-13</t>
  </si>
  <si>
    <t>А68-1355/2013   Банкрот.Задолженность включена в реестр требований кредиторов</t>
  </si>
  <si>
    <t>По делу А68-1355/2013 направлено заявление о замене кредитора</t>
  </si>
  <si>
    <t>2300-Ц-13</t>
  </si>
  <si>
    <t>А40-115391/13-6-1042, эл.энергия</t>
  </si>
  <si>
    <t>ОАО "Волгоградэнергосбыт"</t>
  </si>
  <si>
    <t>2293-Ц-13</t>
  </si>
  <si>
    <t>А40-99675/13-150-920, эл.энергия ИЛ 006227003 от 30.04.2014</t>
  </si>
  <si>
    <t>5193-Ц-13</t>
  </si>
  <si>
    <t>А40-3837/2014 электроэнергия</t>
  </si>
  <si>
    <t>5192-Ц-13</t>
  </si>
  <si>
    <t>А40-3675/2014 электроэнергия</t>
  </si>
  <si>
    <t xml:space="preserve">0982-Ц-13 </t>
  </si>
  <si>
    <t>А40-64080/13-76-594, эл.энергия</t>
  </si>
  <si>
    <t>2278-Ц-13</t>
  </si>
  <si>
    <t>А40-98888/13-67-809, эл.энергия</t>
  </si>
  <si>
    <t>ОАО "Тверьэнергосбыт"</t>
  </si>
  <si>
    <t xml:space="preserve">3898-Ц-13 </t>
  </si>
  <si>
    <t xml:space="preserve"> А66-5572/2013 Банкрот.Задолженность включена в реестр требований кредиторов</t>
  </si>
  <si>
    <t>По делу № А66-5572/2013 направлено заявление о замене кредитора</t>
  </si>
  <si>
    <t xml:space="preserve"> 3902-Ц-13</t>
  </si>
  <si>
    <t>ОАО "Евразийская энергетическая компания"</t>
  </si>
  <si>
    <t>3899-Ц-13</t>
  </si>
  <si>
    <t>А40-126722/2013-94-1162 эл.энергия ИЛ 005924110 от 13.01.2014</t>
  </si>
  <si>
    <t xml:space="preserve"> 3903-Ц-13 </t>
  </si>
  <si>
    <t>А40-132481/13 эл.энергия</t>
  </si>
  <si>
    <t>ООО "Центр энергетических решений"</t>
  </si>
  <si>
    <t>5837-Ц-13</t>
  </si>
  <si>
    <t>А40-18070/2014 электроэнергия</t>
  </si>
  <si>
    <t xml:space="preserve">5832-Ц-13 </t>
  </si>
  <si>
    <t>А40-18494/2014 электроэнергия</t>
  </si>
  <si>
    <t>ОАО "Смоленскэнергосбыт"</t>
  </si>
  <si>
    <t>5839-Ц-13</t>
  </si>
  <si>
    <t>А62-5416/2013     Банкрот.Задолженность включена в реестр требований кредиторов</t>
  </si>
  <si>
    <t>Определением Арбитражного суда Смоленской области от 16.06.2016 по делу № А62-5416/2013 произведена замена кредитора</t>
  </si>
  <si>
    <t>5834-Ц-13</t>
  </si>
  <si>
    <t>ОАО "Петербургская сбытовая компания"</t>
  </si>
  <si>
    <t>00799-Ц-ГП-13</t>
  </si>
  <si>
    <t>Задолженность оплачена</t>
  </si>
  <si>
    <t>ООО "Энергосбытовая компания "Энергосбережение"</t>
  </si>
  <si>
    <t xml:space="preserve">0555-Ц-14 </t>
  </si>
  <si>
    <t>А56-62325/2014, подано заявление о вкючении в реестр  требований кредиторов</t>
  </si>
  <si>
    <t>Определением Арбитражного суда города Санкт-Петербурга и Ленинрадской области от 18.04.2016 по делу № А56-62325/2014 с/з по рассмотрению заявления назначено на 07.07.2016</t>
  </si>
  <si>
    <t>ООО "ЭнергоСервис"</t>
  </si>
  <si>
    <t xml:space="preserve"> 0549-Ц-14 </t>
  </si>
  <si>
    <t>Подан иск А40-112206/2016</t>
  </si>
  <si>
    <t>ООО "Энергосервис"</t>
  </si>
  <si>
    <t xml:space="preserve"> 0556-Ц-14 </t>
  </si>
  <si>
    <t>Решением Арбитражного суда города Мосвкы от 27.04.2016 по делу А40-249015/15 исковые требования удовлетворены в полном объеме</t>
  </si>
  <si>
    <t>ООО "НафтаСиб Энергия"</t>
  </si>
  <si>
    <t xml:space="preserve"> 0550-Ц-14 </t>
  </si>
  <si>
    <t>27.08.2015 внесена запись об исключении из ЕРГЮЛ</t>
  </si>
  <si>
    <t>27.08.2015 внесена запись об исключении из ЕРГЮЛ (Списано)</t>
  </si>
  <si>
    <t xml:space="preserve"> 0557-Ц-14 </t>
  </si>
  <si>
    <t>ООО "Энергосбытовая компания  "Энергосбережение"</t>
  </si>
  <si>
    <t xml:space="preserve">0548-Ц-14 </t>
  </si>
  <si>
    <t>Уступаемые права требования по Регулируемым договорам (по Дополнительному соглашению № 2)</t>
  </si>
  <si>
    <t>6010/275</t>
  </si>
  <si>
    <t>31.12.2013</t>
  </si>
  <si>
    <t>А40-53759/2014 мощность</t>
  </si>
  <si>
    <t>по договору RDP-PDAGENER-STVERTE2-13-KP-14-E от 29.01.2014г.</t>
  </si>
  <si>
    <t>6010/23</t>
  </si>
  <si>
    <t>31.01.2014</t>
  </si>
  <si>
    <t>А40-107425/2014 электроэнергия и мощность</t>
  </si>
  <si>
    <t>отправлено письмо в ТГК-2 по оплатам</t>
  </si>
  <si>
    <t>по договору RDN-PDAGENER-STVERTE2-12-KP-14-E от 29.01.2014г.</t>
  </si>
  <si>
    <t>6010/2</t>
  </si>
  <si>
    <t>А40-107497/2014 электроэнергия</t>
  </si>
  <si>
    <t>6010/38</t>
  </si>
  <si>
    <t>28.02.2014</t>
  </si>
  <si>
    <t>6010/27</t>
  </si>
  <si>
    <t xml:space="preserve">ОАО "КАББАЛКЭНЕРГО" </t>
  </si>
  <si>
    <t>по договору RDN-PKABBAGE-STVERTE2-08-KP-13-E от 26.04.2013г.</t>
  </si>
  <si>
    <t>6010/257</t>
  </si>
  <si>
    <t>А40-53779/2014 электроэнергия</t>
  </si>
  <si>
    <t xml:space="preserve">По делу  А40-53779/2014 подано заявление о пп, оплачено </t>
  </si>
  <si>
    <t>по договору RDP-PKABBAGE-STVERTE2-09-KP-14-E от 29.01.2014г.</t>
  </si>
  <si>
    <t>6010/52</t>
  </si>
  <si>
    <t>31.03.2014</t>
  </si>
  <si>
    <t>А40-107332/2014 электроэнергия</t>
  </si>
  <si>
    <t>ОАО "Карачаево-Черкесскэнерго"</t>
  </si>
  <si>
    <t>RDN-PKCHERKE-STVERTE2-11-KP-14-E</t>
  </si>
  <si>
    <t>6010/70</t>
  </si>
  <si>
    <t>Подан иск А40-238073/2015, оплачено</t>
  </si>
  <si>
    <t xml:space="preserve">ОАО "КАЛМЭНЕРГОСБЫТ" </t>
  </si>
  <si>
    <t>по договору RDN-PKALMENE-STVERTE2-03-KP-13-E от 26.04.2013г.</t>
  </si>
  <si>
    <t>6010/258</t>
  </si>
  <si>
    <t>А40-153649/2013-31-1413 мощность</t>
  </si>
  <si>
    <t>Определением Арбитражного суда города Мосвкы от 10.03.2016 по делу № А40-153649/2013 произведено ПП, оплачено</t>
  </si>
  <si>
    <t>6010/277</t>
  </si>
  <si>
    <t>А40-53753/2014 мощность</t>
  </si>
  <si>
    <t>6010/261</t>
  </si>
  <si>
    <t>А40-53763/2014 электроэнергия</t>
  </si>
  <si>
    <t>по договору RDN-PNURENER-STVERTE2-10-KP-14-E от 29.01.2014г.</t>
  </si>
  <si>
    <t>6010/4</t>
  </si>
  <si>
    <t>А40-14537/2012</t>
  </si>
  <si>
    <t>Определением Арбитражного суда города Мосвкы от 16.04.2014 произведена замена взыскателя, направлено заявление в ИП</t>
  </si>
  <si>
    <t>RDP-PNURENER-STVERTE2-12-KP-14-E от 01.04.2014</t>
  </si>
  <si>
    <t>6010/72</t>
  </si>
  <si>
    <t>Решением Арбитражного суда города Москвы от 26.05.2016 по делу А40-3481/2016 исковые требования удовлетворены в полном объеме</t>
  </si>
  <si>
    <t xml:space="preserve">ОАО "СЕВКАВКАЗЭНЕРГО"  </t>
  </si>
  <si>
    <t>по договору RDP-PSEVKAVE-STVERTE2-11-KP-14-E от 29.01.2014г.</t>
  </si>
  <si>
    <t>6010/25</t>
  </si>
  <si>
    <t>А40-107354/2014 мощность</t>
  </si>
  <si>
    <t>по договору RDP-PINGUSHE-STVERTE2-11-KP-14-E от 29.01.2014г.</t>
  </si>
  <si>
    <t>6010/24</t>
  </si>
  <si>
    <t>А40-107391/2014 электроэнергия и мощность</t>
  </si>
  <si>
    <t>6010/3</t>
  </si>
  <si>
    <t>по договору RDN-PINGUSHE-STVERTE2-10-KP-14-E от 29.01.2014г.</t>
  </si>
  <si>
    <t>6010/51</t>
  </si>
  <si>
    <t>А40-107398/2014 электроэнергия</t>
  </si>
  <si>
    <t>Уступаемые права требования по  договорам  купли-продажи мощности по результатам конкурентного отбора мощности  (по Дополнительному соглашению № 2)</t>
  </si>
  <si>
    <t xml:space="preserve">ОАО "ВОЛГОГРАДЭНЕРГОСБЫТ"  </t>
  </si>
  <si>
    <t>№ KOM-30106710-TERGKDWA-VOLGOGEN-1-13 от 01.01.2013 г.</t>
  </si>
  <si>
    <t>6070/42</t>
  </si>
  <si>
    <t>28.02.2013</t>
  </si>
  <si>
    <t>Дело № А40-181031/2013</t>
  </si>
  <si>
    <t xml:space="preserve">Оплачено в добровольно порядке </t>
  </si>
  <si>
    <t xml:space="preserve">ООО "ВЭСК"  </t>
  </si>
  <si>
    <t>№ KOM-30003057-TERGKDWA-VESKVESK-1-10 от 30.12.2010г.</t>
  </si>
  <si>
    <t>6070/99</t>
  </si>
  <si>
    <t>31.08.2011</t>
  </si>
  <si>
    <t xml:space="preserve">Согласно выписки из ЕГРЮЛ, должник  прекратил свою деятельность 13.08.2015, списание </t>
  </si>
  <si>
    <t>6070/115</t>
  </si>
  <si>
    <t>30.09.2011</t>
  </si>
  <si>
    <t>6070/130</t>
  </si>
  <si>
    <t>31.10.2011</t>
  </si>
  <si>
    <t>№ KOM-30003197-TERGKDWA-DAGESBYT-1-10 от 30.12.2010г.</t>
  </si>
  <si>
    <t>6070/150</t>
  </si>
  <si>
    <t>31.12.2011</t>
  </si>
  <si>
    <t>А40-68863/2012 мощностьИЛ АС № 005500685 от 02.10.12</t>
  </si>
  <si>
    <t>№ KOM-30000783-TERGKDWA-KALMENER-1-10 от 30.12.2010г.</t>
  </si>
  <si>
    <t>6070/25</t>
  </si>
  <si>
    <t>31.05.2011</t>
  </si>
  <si>
    <t>Дело № А40-68855/12-59-638. Решение от 09.08.2012г. ИЛ не получен. Направлено повторно заявление о выдаче ИЛ  02.06.2014.</t>
  </si>
  <si>
    <t>6070/37</t>
  </si>
  <si>
    <t>6070/53</t>
  </si>
  <si>
    <t>30.06.2011</t>
  </si>
  <si>
    <t>6070/69</t>
  </si>
  <si>
    <t>31.07.2011</t>
  </si>
  <si>
    <t>6070/88</t>
  </si>
  <si>
    <t>6070/106</t>
  </si>
  <si>
    <t>6070/121</t>
  </si>
  <si>
    <t>6070/137</t>
  </si>
  <si>
    <t>30.11.2011</t>
  </si>
  <si>
    <t>6070/155</t>
  </si>
  <si>
    <t>№ KOM-30106678-TERGKDWA-KALMENER-1-13 от 01.01.2013г.</t>
  </si>
  <si>
    <t>31.07.2013</t>
  </si>
  <si>
    <t xml:space="preserve">Дело № А40-179109/2013.
Решение от 21.03.2014г. 
 ИЛ 006517918 от 23.05.2014. </t>
  </si>
  <si>
    <t xml:space="preserve">Исключено, ДС № 3 к договору уступки  </t>
  </si>
  <si>
    <t>6070/163</t>
  </si>
  <si>
    <t>31.08.2013</t>
  </si>
  <si>
    <t>6070/190</t>
  </si>
  <si>
    <t>№ KOM-30001448-TERGKDWA-NINVATES-1-10 от 30.12.2010г.</t>
  </si>
  <si>
    <t>6070/72</t>
  </si>
  <si>
    <t>Дело № А40-36004/12. Решение от 05.07.2012. ИЛ 5223771 от 17.08.12.
31.08.2012ИЛ направлен в  ОАО Банк Народный кредит.  
14.09.12 - ответ банка- 12.09.12 сформированы инкассовые поручения, которые поставлены в картотеку</t>
  </si>
  <si>
    <t>6070/91</t>
  </si>
  <si>
    <t>Дело № А40-19568/12-22-180. Решение от 20.04.2014. ИЛ 005213568 от 26.07.12 выдан 26.07.2012.
13.08.2012 ИЛ направлен в  ОАО Банк Народный кредит. 
23.08.12 - ответ на заявление (принято). Сформированы инкассовые поручения</t>
  </si>
  <si>
    <t>6070/109</t>
  </si>
  <si>
    <t>А40-121454/2012     Банкрот.Задолженность включена в реестр требований кредиторов</t>
  </si>
  <si>
    <t>6070/124</t>
  </si>
  <si>
    <t xml:space="preserve">Дело № А40-81940/12-112-758. Решение от  29.01.2013. ИЛ 005740998 от 08.04.13. Задолженность за этот период включена в реестр требований кредиторов. </t>
  </si>
  <si>
    <t>6070/140</t>
  </si>
  <si>
    <t>6070/159</t>
  </si>
  <si>
    <t>№ KOM-30092787-TERGKDWA-NINVATES-1-12 от 01.01.2012г.</t>
  </si>
  <si>
    <t>6070/8</t>
  </si>
  <si>
    <t>31.01.2012</t>
  </si>
  <si>
    <t>Дело № А40-82362/12-84-837. Решение от  23.10.2012. ИЛ 005551116 от 28.02.2013.
07.06.2013 возбуждено ИП № 24569/13/11/77. Задолженность за этот период включена в реестр требований кредиторов.</t>
  </si>
  <si>
    <t>29.02.2012</t>
  </si>
  <si>
    <t>А40-82362/12-84-837 мощность 28.02.2013 получен ИЛ.</t>
  </si>
  <si>
    <t>31.03.2012</t>
  </si>
  <si>
    <t>Дело № А40-124920/12-21-1196. Решение от  17.12.2012. ИЛ № 005548133 от 12.02.2013.
06.05.13 возбуждено ИП № 19840/13/11/77.Задолженность за этот период включена в реестр требований кредиторов.</t>
  </si>
  <si>
    <t>6070/52</t>
  </si>
  <si>
    <t>30.04.2012</t>
  </si>
  <si>
    <t>6070/62</t>
  </si>
  <si>
    <t>31.05.2012</t>
  </si>
  <si>
    <t>6070/87</t>
  </si>
  <si>
    <t>30.06.2012</t>
  </si>
  <si>
    <t>6070/101</t>
  </si>
  <si>
    <t>31.07.2012</t>
  </si>
  <si>
    <t>Дело № А40-134566/12-35-1284. Решение от 05.12.2012. ИЛ 005740540 от 29.04.2013.
07.06.2013 возбуждено ИП № 24567/13/11/77</t>
  </si>
  <si>
    <t>31.08.2012</t>
  </si>
  <si>
    <t>Дело № А40-166478/12-167-14. Решение от 15.03.2013. ИЛ 005761616 от 03.07.2013. Задолженность за август включена в реестр требований кредиторов.</t>
  </si>
  <si>
    <t>30.09.2012</t>
  </si>
  <si>
    <t>А40-166478/12-167-14, мощность 03.07.2013 получен ИЛ.</t>
  </si>
  <si>
    <t>6070/135</t>
  </si>
  <si>
    <t>31.10.2012</t>
  </si>
  <si>
    <t>Дело № А40-15257/13-62-143. Решение от 29.04.2013. ИЛ 005749561 от 30.05.2013.
23.07.13-отметка на ИЛ об отказе в возбуждении ИП. Жалоба направлена 27.08.13.</t>
  </si>
  <si>
    <t>№ KOM-30001518-TERGKDWA-NURENERG-1-10 от 30.12.2010г.</t>
  </si>
  <si>
    <t>6070/56</t>
  </si>
  <si>
    <t>Дело № А40-68846/2012. Решение от 18.06.2012. ИЛ  005214993 от 28.08.12.
25.10.12 возбуждено ИП № 2502/12/24/20.</t>
  </si>
  <si>
    <t xml:space="preserve">По делу № А40-68846/2012 подано заявление о ПП, сз еще не назначено </t>
  </si>
  <si>
    <t>6070/73</t>
  </si>
  <si>
    <t>6070/92</t>
  </si>
  <si>
    <t>6070/141</t>
  </si>
  <si>
    <t>Уступаемые права требования по  договорам уступки прав - цессии  (по Дополнительному соглашению № 4)</t>
  </si>
  <si>
    <t>ОАО "Кольская энергосбытовая компания"</t>
  </si>
  <si>
    <t>3244-Ц-12</t>
  </si>
  <si>
    <t>А40-2424/13-48-23, эл.энергия. Определением Арбитражного суда Мурманской области от 13.02.2013г. задолженностьвключена в реестр требований кредиторов (банкротное дело № А42-1874/2013).</t>
  </si>
  <si>
    <t>Произведена замена в реестре требований кредиторов, Определение от 29.02.2016 по делу № А42-1874/2013</t>
  </si>
  <si>
    <t>3245-Ц-12</t>
  </si>
  <si>
    <t>А40-2421/13-62-22, эл.энергия. Определением Арбитражного суда Мурманской области от 13.02.2013г. задолженность включена в реестр требований кредиторов (банкротное дело № А42-1874/2013).</t>
  </si>
  <si>
    <t>Произведена замена в реестре требований кредиторов, Определение от 29.02.2016 по делу № А42-1874/2014</t>
  </si>
  <si>
    <t>1902-Ц-12</t>
  </si>
  <si>
    <t>А40-134903/12-158-1049, эл.энергия. Определением Арбитражного суда Мурманской области от 13.02.2013г. задолженность включена в реестр требований кредиторов (банкротное дело № А42-1874/2013).</t>
  </si>
  <si>
    <t>Произведена замена в реестре требований кредиторов, Определение от 29.02.2016 по делу № А42-1874/2015</t>
  </si>
  <si>
    <t>0987-Ц-13</t>
  </si>
  <si>
    <t>А40-61987/13-49-343, эл.энергия. Определением Арбитражного суда Мурманской области от 13.02.2013г. Задолженность включена в реестр требований кредиторов (банкротное дело № А42-1874/2013).</t>
  </si>
  <si>
    <t>Произведена замена в реестре требований кредиторов, Определение от 29.02.2016 по делу № А42-1874/2016</t>
  </si>
  <si>
    <t xml:space="preserve">0996-Ц-13 </t>
  </si>
  <si>
    <t>А40-63479/13-35-596, эл.энергия. Определением Арбитражного суда Мурманской области от 13.02.2013г. задолженность включена в реестр требований кредиторов (банкротное дело № А42-1874/2013).</t>
  </si>
  <si>
    <t>Произведена замена в реестре требований кредиторов, Определение от 29.02.2016 по делу № А42-1874/2017</t>
  </si>
  <si>
    <t>2282-Ц-13</t>
  </si>
  <si>
    <t>Определением Арбитражного суда Мурманской области от 13.02.2013г. задолженность включена в реестр требований кредиторов (банкротное дело № А42-1874/2013).</t>
  </si>
  <si>
    <t>Произведена замена в реестре требований кредиторов, Определение от 29.02.2016 по делу № А42-1874/2018</t>
  </si>
  <si>
    <t xml:space="preserve">3896-Ц-13 </t>
  </si>
  <si>
    <t>Произведена замена в реестре требований кредиторов, Определение от 29.02.2016 по делу № А42-1874/2019</t>
  </si>
  <si>
    <t>ОАО "Ивэнергосбыт"</t>
  </si>
  <si>
    <t>0984-Ц-13</t>
  </si>
  <si>
    <t>А40-64067/13-62-471, эл.энергия. Определением АС Ивановской области от 10.10.2013 задолженность включена в реестр требований кредиторов (банкротное днло № А17-1312/2013).</t>
  </si>
  <si>
    <t>Определением Арбитражного суда Ивановской области от 25.01.2016 г. по делу № А17-1312/2013 произведена замена взыскателя</t>
  </si>
  <si>
    <t>2294-Ц-13</t>
  </si>
  <si>
    <t>Определением АС Ивановской области от 10.10.2013 задолженность включена в реестр требований кредиторов (банкротное днло № А17-1312/2013).</t>
  </si>
  <si>
    <t>2280-Ц-13</t>
  </si>
  <si>
    <t>ООО "Новгородэнергосбыт"</t>
  </si>
  <si>
    <t xml:space="preserve">5833-Ц-13 </t>
  </si>
  <si>
    <t>Определением Арбитражного суда Новгородской области от 05.02.2014г. задолженность включена в реестр требований кредиторов (банкротное дело № А44-5169/2013)</t>
  </si>
  <si>
    <t>Определением Арбитражного суда Новгородской области от 25.01.2016 по делу № А44-5169/2013 произведена замена взыскателя</t>
  </si>
  <si>
    <t>5838-Ц-13</t>
  </si>
  <si>
    <t>ООО ""Тверская областная энергосбытовая компания"</t>
  </si>
  <si>
    <t xml:space="preserve"> 0558-Ц-14 </t>
  </si>
  <si>
    <t>Заявление о включении в реестр требован6ий кредиторов не подавалось</t>
  </si>
  <si>
    <t>Материалы готовятся</t>
  </si>
  <si>
    <t xml:space="preserve"> 0551-Ц-14</t>
  </si>
  <si>
    <t>2175-Ц-14</t>
  </si>
  <si>
    <t>Постановлением Девятого Арбитражного апелляционного суда от 30.05.2016 по делу  №А40-251669/15 решение отменено, исковые требования удовлетворены в полном объеме</t>
  </si>
  <si>
    <t>2179-Ц-14</t>
  </si>
  <si>
    <t>ООО "ПромЭнерго"</t>
  </si>
  <si>
    <t>2176-Ц-14</t>
  </si>
  <si>
    <t>29.07.2015 внесена запись об исключении из ЕРГЮЛ (Списано)</t>
  </si>
  <si>
    <t>2180-Ц-14</t>
  </si>
  <si>
    <t>ООО "ЦЕФЕЙ"</t>
  </si>
  <si>
    <t>2177-Ц-14</t>
  </si>
  <si>
    <t>Подан иск А40-106209/2016</t>
  </si>
  <si>
    <t>2181-Ц-14</t>
  </si>
  <si>
    <t>Исковое заявление направлено в суд 18.12.2014г.</t>
  </si>
  <si>
    <t>Подан иск А40-106209/2017</t>
  </si>
  <si>
    <t>ООО "Энерголинк"</t>
  </si>
  <si>
    <t>2178-Ц-14</t>
  </si>
  <si>
    <t>Решением  Арбитражного суда города Мосвкы от 21.04.2016 по делу  №А40-248890/15  исковые требования удовлетворены в полном объеме</t>
  </si>
  <si>
    <t>2182-Ц-14</t>
  </si>
  <si>
    <t>3270-Ц-14</t>
  </si>
  <si>
    <t>Исковое заявление направлено в суд 17.12.2014г.</t>
  </si>
  <si>
    <t>Решением Арбитражного суда города Москвы от 17.03.2016 г. по делу № А40-243650/2015 исковые требования удовлетворены в полном объеме</t>
  </si>
  <si>
    <t xml:space="preserve">3600-Ц-14 </t>
  </si>
  <si>
    <t xml:space="preserve">3604-Ц-14 </t>
  </si>
  <si>
    <t xml:space="preserve">3599-Ц-14 </t>
  </si>
  <si>
    <t>ООО "Каспэнергосбыт"</t>
  </si>
  <si>
    <t>3268-Ц-14</t>
  </si>
  <si>
    <t>В суд направлено заявление о включении в реестр требований кредиторов по делу №А15-3466/2014</t>
  </si>
  <si>
    <t>Решением Арбитражного суда города Мосвкы от 29.04.2016 по  А40-5681/16 исковые требования удовлетворены в полном объеме</t>
  </si>
  <si>
    <t>3279-Ц-14</t>
  </si>
  <si>
    <t>Исковое заявление направлено в суд 17.12.2014г. А40-231304/2015</t>
  </si>
  <si>
    <t xml:space="preserve">3601-Ц-14 </t>
  </si>
  <si>
    <t>Исковое заявление направлено в суд 17.12.2014г. А40-231301/2015</t>
  </si>
  <si>
    <t xml:space="preserve">3602-Ц-14 </t>
  </si>
  <si>
    <t>Исковое заявление и заявление о включении в реестр требований кредиторов не подавались</t>
  </si>
  <si>
    <t xml:space="preserve">По делу № А40-29767/2015 направлено заявление о замене стороны </t>
  </si>
  <si>
    <t xml:space="preserve">3598-Ц-14 </t>
  </si>
  <si>
    <t xml:space="preserve"> Решением Арбитражного суда города Москвы от 17.02.2016 г. по делу № А40-5715/2016 исковые требования удовлетворены в полном объеме</t>
  </si>
  <si>
    <t>ОАО "Калмэнергосбыт"</t>
  </si>
  <si>
    <t xml:space="preserve">3603-Ц-14 </t>
  </si>
  <si>
    <t>Решением Арбитражного суда города Москвы от 09.03.2016 г. по делу № А40-249029/2015 исковые требования удовлетворены в полном объеме, оплачено</t>
  </si>
  <si>
    <t>Уступаемые права требования по  регулируемым договорам  (по Дополнительному соглашению № 4)</t>
  </si>
  <si>
    <t>RDP-PDAGENER-STVERTE2-15-KP-14-E от 01.04.2014г.</t>
  </si>
  <si>
    <t>6010/75</t>
  </si>
  <si>
    <t xml:space="preserve"> Решением Арбитражного суда города Москвы от 31.03.2016 г. по делу № А40-237073/2015 исковые требования удовлетворены в полном объеме</t>
  </si>
  <si>
    <t xml:space="preserve"> RDP-PDAGENER-STVERTE2-15-KP-14-E от 01.04.2014г.</t>
  </si>
  <si>
    <t>6010/93</t>
  </si>
  <si>
    <t xml:space="preserve"> RDN-PDAGENER-STVERTE2-14-KP-14-E от 01.04.2014г.</t>
  </si>
  <si>
    <t>6010/92</t>
  </si>
  <si>
    <t>6010/97</t>
  </si>
  <si>
    <t xml:space="preserve"> RDN-PDAGENER-STVERTE2-15-KP-14-E от 01.04.2014г.</t>
  </si>
  <si>
    <t>6010/98</t>
  </si>
  <si>
    <t xml:space="preserve"> RDP-PKCHERKE-STVERTE2-12-KP-14-E от 01.04.2014г.</t>
  </si>
  <si>
    <t>6010/80</t>
  </si>
  <si>
    <t>RDN-PTVOBSK3-STVERTE2-06-KP-13-E от 26.04.2013г.</t>
  </si>
  <si>
    <t>6010/273</t>
  </si>
  <si>
    <t>Задолженность включена в реестр требований кредиторов по делу №А66-15085/2013. Определение от 22.08.2014г.</t>
  </si>
  <si>
    <t>Произведена замена в реестре требований кредиторов, Определение от 29.02.2016 по делу № А66-15085/2013</t>
  </si>
  <si>
    <t xml:space="preserve"> RDN-PTVOBSK4-STVERTE2-06-KP-13-E от 26.04.2013г.</t>
  </si>
  <si>
    <t>6010/274</t>
  </si>
  <si>
    <t>Произведена замена в реестре требований кредиторов, Определение от 29.02.2016 по делу № А66-15085/2014</t>
  </si>
  <si>
    <t>RDN-PTVOBSK1-STVERTE2-06-KP-13-E от 26.04.2013г.</t>
  </si>
  <si>
    <t>6010/271</t>
  </si>
  <si>
    <t>Произведена замена в реестре требований кредиторов, Определение от 29.02.2016 по делу № А66-15085/2015</t>
  </si>
  <si>
    <t xml:space="preserve"> RDN-PTVOBSK2-STVERTE2-06-KP-13-E от 26.04.2013г.</t>
  </si>
  <si>
    <t>6010/272</t>
  </si>
  <si>
    <t>Произведена замена в реестре требований кредиторов, Определение от 29.02.2016 по делу № А66-15085/2016</t>
  </si>
  <si>
    <t>RDP-PINGUSHE-STVERTE2-13-KP-14-E от 01.04.2014г.</t>
  </si>
  <si>
    <t>6010/79</t>
  </si>
  <si>
    <t>А40-147367/2014-75-453 Решение от 05.11.2014г. Выдан исполнительный лист №006878121 от 09.12.2014г.</t>
  </si>
  <si>
    <t>Определением Арбитражного суда города Москвы от 11.01.2016 г. по делу № А40-147367/2014 произведена замена взыскателя</t>
  </si>
  <si>
    <t xml:space="preserve"> RDN-PINGUSHE-STVERTE2-12-KP-14-E от 01.04.2014г.</t>
  </si>
  <si>
    <t>6010/99</t>
  </si>
  <si>
    <t>А40-147887/2014-158-1284 Решение от 11.11.2014г.</t>
  </si>
  <si>
    <t>Определением Арбитражного суда города Москвы от 12.01.2016 г. по делу № А40-147887/2014 произведена замена взыскателя</t>
  </si>
  <si>
    <t>Уступаемые права требования по договорам купли-продажи мощности по результатам конкурентного отбора мощности  (по Дополнительному соглашению № 4)</t>
  </si>
  <si>
    <t>№ KOM-30092773-TERGKDWA-KOLENERG-1-12 от 01.01.2012г.</t>
  </si>
  <si>
    <t>А40-162511/12-48-1537, мощность. Определением Арбитражного суда Мурманской области от 12.02.2014г.  задолженность включена в реестр требований кредиторов.</t>
  </si>
  <si>
    <t>6070/132</t>
  </si>
  <si>
    <t>А40-14756/13-58-139, мощность ИЛ 005761644 от 04.07.2013. Определением Арбитражного суда Мурманской области от 12.02.2014г.  задолженность включена в реестр требований кредиторов.</t>
  </si>
  <si>
    <t>6070/147</t>
  </si>
  <si>
    <t>6070/158</t>
  </si>
  <si>
    <t>А40-169131/2013 мощность. Определением Арбитражного суда Мурманской области от 12.02.2014г. задолженность включена в реестр требований кредиторов.</t>
  </si>
  <si>
    <t>Уступаемые права требования по  договорам уступки прав - цессии  (по Дополнительному соглашению №6)</t>
  </si>
  <si>
    <t>дата договора уступки от ОАО "ЦФР"</t>
  </si>
  <si>
    <t>6435-Ц-14</t>
  </si>
  <si>
    <t>Направлено заявление о ПП в дело №А40-31826/2015</t>
  </si>
  <si>
    <t xml:space="preserve"> ОАО "Нурэнерго" </t>
  </si>
  <si>
    <t xml:space="preserve">6436-Ц-14 </t>
  </si>
  <si>
    <t>Определение о процессуальном правопреемтве от 11.02.2016 по делу А40-31855/2015, направлено заявление на замену стооны в ИП</t>
  </si>
  <si>
    <t xml:space="preserve">6412-Ц-14 </t>
  </si>
  <si>
    <t>Определение о процессуальном правопреемтве от 11.02.2016 по делу А40-29202/2015, Определение о замене строны в ИП от 04.05.2016</t>
  </si>
  <si>
    <t xml:space="preserve">6437-Ц-14 </t>
  </si>
  <si>
    <t xml:space="preserve">Исключен, ДС № 7 к договору уступки </t>
  </si>
  <si>
    <t>ООО "ЭК "ИнтерЭрго"</t>
  </si>
  <si>
    <t>6438-Ц-14</t>
  </si>
  <si>
    <t>В дело № А40-152006/2014 направлено заявление о ПП</t>
  </si>
  <si>
    <t xml:space="preserve">6416-Ц-14 </t>
  </si>
  <si>
    <t>Уступаемые права требования по  регулируемым договорам  (по Дополнительному соглашению № 6)</t>
  </si>
  <si>
    <t xml:space="preserve"> RDN-PNURENER-STVERTE2-11-KP-14-E от 01.04.2014г.</t>
  </si>
  <si>
    <t>6070/18</t>
  </si>
  <si>
    <t>31.05.2014</t>
  </si>
  <si>
    <t>Определение о процессуальном правопреемтве от 19.02.2016 по делу А40-214802/2014. Определение о замене стороны в ИП от 06.05.2016.</t>
  </si>
  <si>
    <t xml:space="preserve"> RDP-PNURENER-STVERTE2-12-KP-14-E от 01.04.2014г.</t>
  </si>
  <si>
    <t>6010/84</t>
  </si>
  <si>
    <t xml:space="preserve">Определение о процессуальном правопреемтве от 05.02.2016 по делу А40-214581/2014, Определение о замене стороны в ИП от 04.05.2016 </t>
  </si>
  <si>
    <t xml:space="preserve">ИТОГО </t>
  </si>
  <si>
    <t>Начальник юридического отдела                                                                          А.И.Негрич</t>
  </si>
  <si>
    <t>Дебиторская задолженность по договорам уступки за электроэнергию и мощность на ОРЭМ                                                  (ООО "Тверская генерация") ЦФР</t>
  </si>
  <si>
    <t>Сумма задолженности на 31.03.2013, руб.</t>
  </si>
  <si>
    <t>Дата возникновения задолженности</t>
  </si>
  <si>
    <t>№ первичного документа</t>
  </si>
  <si>
    <t>№ договора</t>
  </si>
  <si>
    <t>№ договора уступки (ЦФР)</t>
  </si>
  <si>
    <t>комментарии</t>
  </si>
  <si>
    <t xml:space="preserve">№ дела </t>
  </si>
  <si>
    <t>Агентский договор №5</t>
  </si>
  <si>
    <t>Агентский договор №9</t>
  </si>
  <si>
    <t>Комментарии нового кредитора</t>
  </si>
  <si>
    <t>3639-Ц-14</t>
  </si>
  <si>
    <t>Решением Арбитражного суда города Москвы от 30.10.2015 по делу А40-153921/2015 исковые требования удовлетворены в полном объеме</t>
  </si>
  <si>
    <t>3640-Ц-14</t>
  </si>
  <si>
    <t>3642-Ц-14</t>
  </si>
  <si>
    <t>3643-Ц-14</t>
  </si>
  <si>
    <t>ООО "Тверская областная энергосбытовая компания"</t>
  </si>
  <si>
    <t>3644-Ц-14</t>
  </si>
  <si>
    <t>Решением Арбитражного суда города Москвы от 09.11.2015 по делу А40-142904/2015 исковые требования удовлетворены в полном объеме</t>
  </si>
  <si>
    <t>3645-Ц-14</t>
  </si>
  <si>
    <t>3646-Ц-14</t>
  </si>
  <si>
    <t>3647-Ц-14</t>
  </si>
  <si>
    <t>ОАО энергетики и электрификации "Ингушэнерго"</t>
  </si>
  <si>
    <t>3648-Ц-14</t>
  </si>
  <si>
    <t>Кабардино-Балкарское ОАО энергетики и электрификации</t>
  </si>
  <si>
    <t>3649-Ц-14</t>
  </si>
  <si>
    <t>3650-Ц-14</t>
  </si>
  <si>
    <t>ОАО "Нурэнерго"</t>
  </si>
  <si>
    <t>3651-Ц-14</t>
  </si>
  <si>
    <t>3652-Ц-14</t>
  </si>
  <si>
    <t>оплачено</t>
  </si>
  <si>
    <t>ООО "Энергосбытовая компания "ИнтерЭрго"</t>
  </si>
  <si>
    <t>3654-Ц-14</t>
  </si>
  <si>
    <t>3655-Ц-14</t>
  </si>
  <si>
    <t>3657-Ц-14</t>
  </si>
  <si>
    <t>3658-Ц-14</t>
  </si>
  <si>
    <t>3659-Ц-14</t>
  </si>
  <si>
    <t>3660-Ц-14</t>
  </si>
  <si>
    <t>3661-Ц-14</t>
  </si>
  <si>
    <t>3662-Ц-14</t>
  </si>
  <si>
    <t>3663-Ц-14</t>
  </si>
  <si>
    <t>3664-Ц-14</t>
  </si>
  <si>
    <t>3665-Ц-14</t>
  </si>
  <si>
    <t>3666-Ц-14</t>
  </si>
  <si>
    <t>3667-Ц-14</t>
  </si>
  <si>
    <t>А40-120838/2015, олачено до решения суда</t>
  </si>
  <si>
    <t>3669-Ц-14</t>
  </si>
  <si>
    <t>Дебиторская задолженность по договорам уступки за электроэнергию и мощность на ОРЭМ                                                                                                                                                                  (ООО "Тверская генерация") РД, КОМ, ДВР</t>
  </si>
  <si>
    <t>сумма задолженности на 31.03.2016, руб.</t>
  </si>
  <si>
    <t>ТВЕРЬОБЛЭНЕРГОСБЫТ, ООО, Тверская область, г. Тверь, Петербургское шоссе, д.2</t>
  </si>
  <si>
    <t>№ DVR-40101151-BEJETSPK-TVEROBLE-1-14 от 31.01.2014</t>
  </si>
  <si>
    <t>8060/12</t>
  </si>
  <si>
    <t>Производство мощности (свободный рынок) (вынужденный режим)</t>
  </si>
  <si>
    <t>ДВР</t>
  </si>
  <si>
    <t>по договору RDP-PDAGENER-STVERTE1-06-KP-14-E от 29.01.2014г.</t>
  </si>
  <si>
    <t>8010/13</t>
  </si>
  <si>
    <t>Производство электроэнергии (регулируемый рынок), кроме Новгородской ПГУ-210</t>
  </si>
  <si>
    <t>Решением Арбитражного суда города Москвы от 30.06.2015 по делу А40-88627/2015 исковые требования удовлетворены в полном объеме</t>
  </si>
  <si>
    <t>по договору RDN-PDAGENER-STVERTE1-05-KP-14-E от 29.01.2014г.</t>
  </si>
  <si>
    <t>8010/22</t>
  </si>
  <si>
    <t>8010/23</t>
  </si>
  <si>
    <t>по договору RDP-PSEVKAVE-STVERTE1-04-KP-14-E от 29.01.2014г.</t>
  </si>
  <si>
    <t>8010/8</t>
  </si>
  <si>
    <t>Решением Арбитражного суда города Москвы от 30.07.2015 по делу А40-119249/2015 исковые требования удовлетворены в полном объеме</t>
  </si>
  <si>
    <t>по договору RDN-PSEVKAVE-STVERTE1-03-KP-14-E от 29.01.2014г.</t>
  </si>
  <si>
    <t>8010/7</t>
  </si>
  <si>
    <t>8010/18</t>
  </si>
  <si>
    <t>по договору RDN-PINGUSHE-STVERTE1-04-KP-14-E от 29.01.2014г.</t>
  </si>
  <si>
    <t>8010/2</t>
  </si>
  <si>
    <t>Решением Арбитражного суда города Москвы от 07.08.2015 по делу А40-88899/2015 исковые требования удовлетворены в полном объеме</t>
  </si>
  <si>
    <t>по договору RDN-PINGUSHE-STVERTE1-05-KP-14-E от 29.01.2014г.</t>
  </si>
  <si>
    <t>8010/14</t>
  </si>
  <si>
    <t>Итого:</t>
  </si>
  <si>
    <t>ГТ-ТЭЦ ЭНЕРГО, ОАО, г. Москва, Краснопресненская наб., д.12</t>
  </si>
  <si>
    <t>№ KOM-30115758-BEJETSPK-GTTEGENR-1-13 от 30.09.2013г.</t>
  </si>
  <si>
    <t>8070/43</t>
  </si>
  <si>
    <t>Производство мощности (свободный рынок) (в рамках договора коммерческого представительства)</t>
  </si>
  <si>
    <t>КОМ</t>
  </si>
  <si>
    <t>8070/280</t>
  </si>
  <si>
    <t>8070/509</t>
  </si>
  <si>
    <t>НафтаСиб Энергия, ООО, 115201, г. Москва, 1-й Котляковский переулок, д. 5А</t>
  </si>
  <si>
    <t>№ KOM-30115863-BEJETSPK-NAFTASIB-1-13 от 30.09.2013г.</t>
  </si>
  <si>
    <t>8070/180</t>
  </si>
  <si>
    <t xml:space="preserve">27.08.2015 внесена запись об исключении из ЕРГЮЛ (Списано) </t>
  </si>
  <si>
    <t>8070/410</t>
  </si>
  <si>
    <t>ПРОМЭНЕРГО, ООО, Российская Федерация, 443079, г. Самара, проезд имени Георгия Митирева, д. 9, оф. 2</t>
  </si>
  <si>
    <t>№ KOM-30115810-BEJETSPK-PRENERGO-1-13 от 30.09.2013г.</t>
  </si>
  <si>
    <t>8070/188</t>
  </si>
  <si>
    <t>8070/416</t>
  </si>
  <si>
    <t>8070/644</t>
  </si>
  <si>
    <t>ЭНЕРГОЛИНК, ООО, г. Москва, Новоясеневский пр-кт, д.32, корп. 1, офис 1</t>
  </si>
  <si>
    <t>№ KOM-30115670-BEJETSPK-ENERLINK-1-13 от 30.09.2013г.</t>
  </si>
  <si>
    <t>8070/445</t>
  </si>
  <si>
    <t>8070/672</t>
  </si>
  <si>
    <t>по договору RDP-PDAGENER-STVERTE4-06-KP-13-E от 01.10.2013г.</t>
  </si>
  <si>
    <t>8010/6</t>
  </si>
  <si>
    <t>Решением Арбитражного суда города Москвы от 25.06.2015 по делу А40-86905/2015 исковые требования удовлетворены в полном объеме (оплачено)</t>
  </si>
  <si>
    <t>8010/11</t>
  </si>
  <si>
    <t>по договору RDN-PDAGENER-STVERTE4-05-KP-13-E от 01.10.2013г.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</si>
</sst>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_(* #,##0.00_);_(* \(#,##0.00\);_(* &quot;-&quot;??_);_(@_)"/>
  </numFmts>
  <fonts count="39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7"/>
      <name val="Arial Cyr"/>
      <charset val="204"/>
    </font>
    <font>
      <b/>
      <sz val="8"/>
      <name val="Arial"/>
      <family val="2"/>
      <charset val="204"/>
    </font>
    <font>
      <b/>
      <sz val="7"/>
      <name val="Arial"/>
      <family val="2"/>
      <charset val="204"/>
    </font>
    <font>
      <sz val="10"/>
      <name val="Helv"/>
      <charset val="204"/>
    </font>
    <font>
      <sz val="10"/>
      <name val="Arial"/>
      <family val="2"/>
      <charset val="204"/>
    </font>
    <font>
      <sz val="8"/>
      <color theme="0"/>
      <name val="Arial"/>
      <family val="2"/>
      <charset val="204"/>
    </font>
    <font>
      <b/>
      <sz val="8"/>
      <color theme="0"/>
      <name val="Arial"/>
      <family val="2"/>
      <charset val="204"/>
    </font>
    <font>
      <sz val="7"/>
      <name val="Arial"/>
      <family val="2"/>
      <charset val="204"/>
    </font>
    <font>
      <sz val="7"/>
      <color theme="0"/>
      <name val="Arial"/>
      <family val="2"/>
      <charset val="204"/>
    </font>
    <font>
      <b/>
      <sz val="7"/>
      <color theme="0"/>
      <name val="Arial"/>
      <family val="2"/>
      <charset val="204"/>
    </font>
    <font>
      <b/>
      <sz val="7"/>
      <name val="Arial Cyr"/>
      <charset val="204"/>
    </font>
    <font>
      <b/>
      <sz val="7"/>
      <color indexed="8"/>
      <name val="Arial Cyr"/>
      <charset val="204"/>
    </font>
    <font>
      <sz val="7"/>
      <color indexed="8"/>
      <name val="Arial"/>
      <family val="2"/>
      <charset val="204"/>
    </font>
    <font>
      <sz val="7"/>
      <name val="Arial Cyr"/>
      <family val="2"/>
      <charset val="204"/>
    </font>
    <font>
      <sz val="7"/>
      <color theme="1"/>
      <name val="Arial"/>
      <family val="2"/>
      <charset val="204"/>
    </font>
    <font>
      <sz val="10"/>
      <color indexed="60"/>
      <name val="Arial"/>
      <family val="2"/>
      <charset val="204"/>
    </font>
    <font>
      <sz val="10"/>
      <color indexed="60"/>
      <name val="Arial Cyr"/>
      <charset val="204"/>
    </font>
    <font>
      <sz val="8"/>
      <name val="Arial"/>
      <family val="2"/>
      <charset val="204"/>
    </font>
    <font>
      <sz val="7"/>
      <color rgb="FF000000"/>
      <name val="Arial"/>
      <family val="2"/>
      <charset val="204"/>
    </font>
    <font>
      <b/>
      <sz val="8"/>
      <name val="Arial Cyr"/>
      <charset val="204"/>
    </font>
    <font>
      <sz val="8"/>
      <name val="Arial Cyr"/>
      <charset val="204"/>
    </font>
    <font>
      <b/>
      <sz val="10"/>
      <name val="Arial"/>
      <family val="2"/>
      <charset val="204"/>
    </font>
    <font>
      <sz val="8"/>
      <color indexed="8"/>
      <name val="Arial Cyr"/>
      <charset val="204"/>
    </font>
    <font>
      <sz val="10"/>
      <color indexed="8"/>
      <name val="Arial Cyr"/>
      <charset val="204"/>
    </font>
    <font>
      <b/>
      <sz val="7"/>
      <color indexed="8"/>
      <name val="Arial"/>
      <family val="2"/>
      <charset val="204"/>
    </font>
    <font>
      <sz val="7"/>
      <color indexed="8"/>
      <name val="Calibri"/>
      <family val="2"/>
      <charset val="204"/>
    </font>
    <font>
      <sz val="7"/>
      <name val="Calibri"/>
      <family val="2"/>
      <charset val="204"/>
    </font>
    <font>
      <sz val="8"/>
      <color indexed="81"/>
      <name val="Tahoma"/>
      <family val="2"/>
      <charset val="204"/>
    </font>
    <font>
      <b/>
      <sz val="10"/>
      <color indexed="81"/>
      <name val="Tahoma"/>
      <family val="2"/>
      <charset val="204"/>
    </font>
    <font>
      <sz val="10"/>
      <color indexed="81"/>
      <name val="Tahoma"/>
      <family val="2"/>
      <charset val="204"/>
    </font>
    <font>
      <b/>
      <sz val="10"/>
      <color theme="0" tint="-4.9989318521683403E-2"/>
      <name val="Arial Cyr"/>
      <charset val="204"/>
    </font>
    <font>
      <b/>
      <sz val="8"/>
      <color indexed="8"/>
      <name val="Arial Cyr"/>
      <charset val="204"/>
    </font>
    <font>
      <sz val="6"/>
      <name val="Arial Cyr"/>
      <charset val="204"/>
    </font>
    <font>
      <sz val="8"/>
      <name val="Times New Roman"/>
      <family val="1"/>
      <charset val="204"/>
    </font>
    <font>
      <sz val="8"/>
      <name val="Arial Cyr"/>
      <family val="2"/>
      <charset val="204"/>
    </font>
    <font>
      <b/>
      <sz val="8"/>
      <name val="Arial Cyr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6" fillId="0" borderId="0"/>
    <xf numFmtId="164" fontId="7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0" fontId="6" fillId="0" borderId="0"/>
    <xf numFmtId="0" fontId="7" fillId="0" borderId="0"/>
  </cellStyleXfs>
  <cellXfs count="408">
    <xf numFmtId="0" fontId="0" fillId="0" borderId="0" xfId="0"/>
    <xf numFmtId="0" fontId="1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164" fontId="5" fillId="0" borderId="1" xfId="2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4" fontId="8" fillId="2" borderId="0" xfId="1" applyNumberFormat="1" applyFont="1" applyFill="1" applyBorder="1" applyAlignment="1">
      <alignment horizontal="center" vertical="center" wrapText="1"/>
    </xf>
    <xf numFmtId="14" fontId="8" fillId="2" borderId="0" xfId="1" applyNumberFormat="1" applyFont="1" applyFill="1" applyBorder="1" applyAlignment="1">
      <alignment horizontal="center" vertical="center" wrapText="1"/>
    </xf>
    <xf numFmtId="4" fontId="9" fillId="2" borderId="0" xfId="1" applyNumberFormat="1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0" xfId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/>
    </xf>
    <xf numFmtId="0" fontId="10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 wrapText="1"/>
    </xf>
    <xf numFmtId="4" fontId="5" fillId="2" borderId="1" xfId="1" applyNumberFormat="1" applyFont="1" applyFill="1" applyBorder="1" applyAlignment="1">
      <alignment horizontal="center" vertical="center"/>
    </xf>
    <xf numFmtId="2" fontId="11" fillId="2" borderId="3" xfId="1" applyNumberFormat="1" applyFont="1" applyFill="1" applyBorder="1" applyAlignment="1">
      <alignment vertical="center" wrapText="1"/>
    </xf>
    <xf numFmtId="4" fontId="12" fillId="2" borderId="1" xfId="1" applyNumberFormat="1" applyFont="1" applyFill="1" applyBorder="1" applyAlignment="1">
      <alignment vertical="center"/>
    </xf>
    <xf numFmtId="4" fontId="8" fillId="2" borderId="0" xfId="1" applyNumberFormat="1" applyFont="1" applyFill="1" applyBorder="1" applyAlignment="1">
      <alignment vertical="center"/>
    </xf>
    <xf numFmtId="14" fontId="8" fillId="2" borderId="0" xfId="1" applyNumberFormat="1" applyFont="1" applyFill="1" applyBorder="1" applyAlignment="1">
      <alignment vertical="center"/>
    </xf>
    <xf numFmtId="4" fontId="9" fillId="2" borderId="0" xfId="1" applyNumberFormat="1" applyFont="1" applyFill="1" applyBorder="1" applyAlignment="1">
      <alignment vertical="center"/>
    </xf>
    <xf numFmtId="49" fontId="8" fillId="2" borderId="0" xfId="0" applyNumberFormat="1" applyFont="1" applyFill="1" applyBorder="1" applyAlignment="1">
      <alignment horizontal="center" vertical="center" wrapText="1"/>
    </xf>
    <xf numFmtId="0" fontId="9" fillId="2" borderId="0" xfId="1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/>
    </xf>
    <xf numFmtId="0" fontId="10" fillId="2" borderId="4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horizontal="center" vertical="center" wrapText="1"/>
    </xf>
    <xf numFmtId="49" fontId="10" fillId="0" borderId="5" xfId="0" applyNumberFormat="1" applyFont="1" applyFill="1" applyBorder="1" applyAlignment="1">
      <alignment horizontal="center" vertical="center" wrapText="1"/>
    </xf>
    <xf numFmtId="14" fontId="10" fillId="0" borderId="5" xfId="0" applyNumberFormat="1" applyFont="1" applyFill="1" applyBorder="1" applyAlignment="1">
      <alignment horizontal="center" vertical="center" wrapText="1"/>
    </xf>
    <xf numFmtId="4" fontId="10" fillId="2" borderId="1" xfId="1" applyNumberFormat="1" applyFont="1" applyFill="1" applyBorder="1" applyAlignment="1">
      <alignment horizontal="center" vertical="center"/>
    </xf>
    <xf numFmtId="4" fontId="11" fillId="2" borderId="3" xfId="1" applyNumberFormat="1" applyFont="1" applyFill="1" applyBorder="1" applyAlignment="1">
      <alignment vertical="center" wrapText="1"/>
    </xf>
    <xf numFmtId="0" fontId="10" fillId="2" borderId="2" xfId="0" applyFont="1" applyFill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vertical="center" wrapText="1"/>
    </xf>
    <xf numFmtId="49" fontId="9" fillId="2" borderId="0" xfId="0" applyNumberFormat="1" applyFont="1" applyFill="1" applyBorder="1" applyAlignment="1">
      <alignment horizontal="center" vertical="center" wrapText="1"/>
    </xf>
    <xf numFmtId="4" fontId="12" fillId="2" borderId="1" xfId="1" applyNumberFormat="1" applyFont="1" applyFill="1" applyBorder="1" applyAlignment="1">
      <alignment vertical="center" wrapText="1"/>
    </xf>
    <xf numFmtId="4" fontId="8" fillId="2" borderId="0" xfId="1" applyNumberFormat="1" applyFont="1" applyFill="1" applyBorder="1" applyAlignment="1">
      <alignment vertical="center" wrapText="1"/>
    </xf>
    <xf numFmtId="14" fontId="8" fillId="2" borderId="0" xfId="1" applyNumberFormat="1" applyFont="1" applyFill="1" applyBorder="1" applyAlignment="1">
      <alignment vertical="center" wrapText="1"/>
    </xf>
    <xf numFmtId="0" fontId="8" fillId="2" borderId="0" xfId="1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4" fontId="10" fillId="0" borderId="1" xfId="1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center" vertical="center" wrapText="1"/>
    </xf>
    <xf numFmtId="49" fontId="10" fillId="0" borderId="7" xfId="0" applyNumberFormat="1" applyFont="1" applyFill="1" applyBorder="1" applyAlignment="1">
      <alignment horizontal="center" vertical="center" wrapText="1"/>
    </xf>
    <xf numFmtId="14" fontId="10" fillId="0" borderId="7" xfId="0" applyNumberFormat="1" applyFont="1" applyFill="1" applyBorder="1" applyAlignment="1">
      <alignment horizontal="center" vertical="center" wrapText="1"/>
    </xf>
    <xf numFmtId="4" fontId="10" fillId="0" borderId="7" xfId="1" applyNumberFormat="1" applyFont="1" applyFill="1" applyBorder="1" applyAlignment="1">
      <alignment horizontal="center" vertical="center"/>
    </xf>
    <xf numFmtId="4" fontId="10" fillId="0" borderId="1" xfId="1" applyNumberFormat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left" vertical="center" wrapText="1"/>
    </xf>
    <xf numFmtId="4" fontId="10" fillId="2" borderId="5" xfId="1" applyNumberFormat="1" applyFont="1" applyFill="1" applyBorder="1" applyAlignment="1">
      <alignment horizontal="center" vertical="center" wrapText="1"/>
    </xf>
    <xf numFmtId="4" fontId="10" fillId="2" borderId="7" xfId="1" applyNumberFormat="1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left" vertical="center" wrapText="1"/>
    </xf>
    <xf numFmtId="49" fontId="10" fillId="2" borderId="5" xfId="0" applyNumberFormat="1" applyFont="1" applyFill="1" applyBorder="1" applyAlignment="1">
      <alignment horizontal="center" vertical="center" wrapText="1"/>
    </xf>
    <xf numFmtId="14" fontId="10" fillId="2" borderId="5" xfId="0" applyNumberFormat="1" applyFont="1" applyFill="1" applyBorder="1" applyAlignment="1">
      <alignment horizontal="center" vertical="center" wrapText="1"/>
    </xf>
    <xf numFmtId="4" fontId="10" fillId="2" borderId="5" xfId="1" applyNumberFormat="1" applyFont="1" applyFill="1" applyBorder="1" applyAlignment="1">
      <alignment horizontal="center" vertical="center"/>
    </xf>
    <xf numFmtId="4" fontId="10" fillId="2" borderId="1" xfId="1" applyNumberFormat="1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center" vertical="center" wrapText="1"/>
    </xf>
    <xf numFmtId="49" fontId="10" fillId="2" borderId="7" xfId="0" applyNumberFormat="1" applyFont="1" applyFill="1" applyBorder="1" applyAlignment="1">
      <alignment horizontal="center" vertical="center" wrapText="1"/>
    </xf>
    <xf numFmtId="14" fontId="10" fillId="2" borderId="7" xfId="0" applyNumberFormat="1" applyFont="1" applyFill="1" applyBorder="1" applyAlignment="1">
      <alignment horizontal="center" vertical="center" wrapText="1"/>
    </xf>
    <xf numFmtId="4" fontId="10" fillId="2" borderId="7" xfId="1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0" fillId="2" borderId="0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vertical="center" wrapText="1"/>
    </xf>
    <xf numFmtId="0" fontId="3" fillId="0" borderId="11" xfId="0" applyFont="1" applyFill="1" applyBorder="1" applyAlignment="1">
      <alignment vertical="center"/>
    </xf>
    <xf numFmtId="0" fontId="13" fillId="0" borderId="1" xfId="0" applyFont="1" applyFill="1" applyBorder="1" applyAlignment="1">
      <alignment horizontal="right" vertical="center"/>
    </xf>
    <xf numFmtId="4" fontId="14" fillId="3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vertical="center"/>
    </xf>
    <xf numFmtId="49" fontId="15" fillId="2" borderId="1" xfId="0" applyNumberFormat="1" applyFont="1" applyFill="1" applyBorder="1" applyAlignment="1">
      <alignment horizontal="left" vertical="center" wrapText="1"/>
    </xf>
    <xf numFmtId="4" fontId="15" fillId="2" borderId="1" xfId="0" applyNumberFormat="1" applyFont="1" applyFill="1" applyBorder="1" applyAlignment="1">
      <alignment horizontal="center" vertical="center" wrapText="1"/>
    </xf>
    <xf numFmtId="14" fontId="10" fillId="2" borderId="2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0" fillId="0" borderId="11" xfId="0" applyFont="1" applyFill="1" applyBorder="1" applyAlignment="1">
      <alignment vertical="center"/>
    </xf>
    <xf numFmtId="49" fontId="15" fillId="0" borderId="1" xfId="3" applyNumberFormat="1" applyFont="1" applyFill="1" applyBorder="1" applyAlignment="1">
      <alignment horizontal="left" vertical="center" wrapText="1"/>
    </xf>
    <xf numFmtId="4" fontId="15" fillId="3" borderId="1" xfId="0" applyNumberFormat="1" applyFont="1" applyFill="1" applyBorder="1" applyAlignment="1">
      <alignment horizontal="center" vertical="center" wrapText="1"/>
    </xf>
    <xf numFmtId="14" fontId="10" fillId="0" borderId="2" xfId="0" applyNumberFormat="1" applyFont="1" applyFill="1" applyBorder="1" applyAlignment="1">
      <alignment horizontal="center" vertical="center" wrapText="1"/>
    </xf>
    <xf numFmtId="49" fontId="15" fillId="2" borderId="1" xfId="3" applyNumberFormat="1" applyFont="1" applyFill="1" applyBorder="1" applyAlignment="1">
      <alignment horizontal="left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left" vertical="center" wrapText="1"/>
    </xf>
    <xf numFmtId="4" fontId="10" fillId="3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49" fontId="15" fillId="0" borderId="1" xfId="0" applyNumberFormat="1" applyFont="1" applyFill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4" fontId="10" fillId="2" borderId="1" xfId="4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left" vertical="center" wrapText="1"/>
    </xf>
    <xf numFmtId="14" fontId="10" fillId="2" borderId="1" xfId="5" applyNumberFormat="1" applyFont="1" applyFill="1" applyBorder="1" applyAlignment="1">
      <alignment horizontal="center" vertical="center" wrapText="1"/>
    </xf>
    <xf numFmtId="4" fontId="10" fillId="3" borderId="1" xfId="0" applyNumberFormat="1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vertical="center" wrapText="1"/>
    </xf>
    <xf numFmtId="0" fontId="0" fillId="2" borderId="0" xfId="0" applyFon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4" fontId="10" fillId="0" borderId="1" xfId="0" applyNumberFormat="1" applyFont="1" applyBorder="1" applyAlignment="1">
      <alignment horizontal="center" vertical="center" wrapText="1"/>
    </xf>
    <xf numFmtId="4" fontId="10" fillId="3" borderId="1" xfId="4" applyNumberFormat="1" applyFont="1" applyFill="1" applyBorder="1" applyAlignment="1">
      <alignment horizontal="center" vertical="center"/>
    </xf>
    <xf numFmtId="14" fontId="10" fillId="3" borderId="1" xfId="0" applyNumberFormat="1" applyFont="1" applyFill="1" applyBorder="1" applyAlignment="1">
      <alignment horizontal="center" vertical="center" wrapText="1"/>
    </xf>
    <xf numFmtId="4" fontId="1" fillId="2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0" xfId="1" applyFont="1" applyFill="1" applyBorder="1" applyAlignment="1">
      <alignment horizontal="center" vertical="center"/>
    </xf>
    <xf numFmtId="0" fontId="5" fillId="3" borderId="0" xfId="1" applyFont="1" applyFill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10" fillId="2" borderId="2" xfId="0" applyNumberFormat="1" applyFont="1" applyFill="1" applyBorder="1" applyAlignment="1">
      <alignment horizontal="center" vertical="center" wrapText="1"/>
    </xf>
    <xf numFmtId="0" fontId="10" fillId="2" borderId="0" xfId="1" applyFont="1" applyFill="1" applyBorder="1" applyAlignment="1">
      <alignment vertical="center"/>
    </xf>
    <xf numFmtId="0" fontId="7" fillId="2" borderId="0" xfId="1" applyFont="1" applyFill="1" applyBorder="1" applyAlignment="1">
      <alignment vertical="center"/>
    </xf>
    <xf numFmtId="0" fontId="7" fillId="2" borderId="0" xfId="1" applyFont="1" applyFill="1" applyAlignment="1">
      <alignment vertical="center"/>
    </xf>
    <xf numFmtId="0" fontId="10" fillId="2" borderId="0" xfId="1" applyFont="1" applyFill="1" applyBorder="1" applyAlignment="1">
      <alignment vertical="center" wrapText="1"/>
    </xf>
    <xf numFmtId="0" fontId="3" fillId="3" borderId="1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vertical="center"/>
    </xf>
    <xf numFmtId="0" fontId="7" fillId="0" borderId="0" xfId="1" applyFont="1" applyFill="1" applyAlignment="1">
      <alignment vertical="center"/>
    </xf>
    <xf numFmtId="0" fontId="10" fillId="2" borderId="1" xfId="1" applyFont="1" applyFill="1" applyBorder="1" applyAlignment="1">
      <alignment horizontal="center" vertical="center"/>
    </xf>
    <xf numFmtId="0" fontId="17" fillId="2" borderId="0" xfId="1" applyFont="1" applyFill="1" applyBorder="1" applyAlignment="1">
      <alignment vertical="center"/>
    </xf>
    <xf numFmtId="0" fontId="18" fillId="2" borderId="0" xfId="1" applyFont="1" applyFill="1" applyBorder="1" applyAlignment="1">
      <alignment vertical="center"/>
    </xf>
    <xf numFmtId="0" fontId="18" fillId="2" borderId="0" xfId="1" applyFont="1" applyFill="1" applyAlignment="1">
      <alignment vertical="center"/>
    </xf>
    <xf numFmtId="0" fontId="19" fillId="2" borderId="0" xfId="0" applyFont="1" applyFill="1" applyBorder="1" applyAlignment="1">
      <alignment vertical="center"/>
    </xf>
    <xf numFmtId="0" fontId="20" fillId="2" borderId="0" xfId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18" fillId="0" borderId="0" xfId="1" applyFont="1" applyFill="1" applyBorder="1" applyAlignment="1">
      <alignment vertical="center"/>
    </xf>
    <xf numFmtId="0" fontId="18" fillId="0" borderId="0" xfId="1" applyFont="1" applyFill="1" applyAlignment="1">
      <alignment vertical="center"/>
    </xf>
    <xf numFmtId="0" fontId="19" fillId="0" borderId="0" xfId="0" applyFont="1" applyFill="1" applyBorder="1" applyAlignment="1">
      <alignment vertical="center"/>
    </xf>
    <xf numFmtId="4" fontId="13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wrapText="1"/>
    </xf>
    <xf numFmtId="49" fontId="15" fillId="2" borderId="1" xfId="0" applyNumberFormat="1" applyFont="1" applyFill="1" applyBorder="1" applyAlignment="1">
      <alignment horizontal="center" vertical="center" wrapText="1"/>
    </xf>
    <xf numFmtId="0" fontId="10" fillId="2" borderId="0" xfId="1" applyFont="1" applyFill="1" applyAlignment="1">
      <alignment vertical="center" wrapText="1"/>
    </xf>
    <xf numFmtId="0" fontId="7" fillId="2" borderId="5" xfId="1" applyFont="1" applyFill="1" applyBorder="1" applyAlignment="1">
      <alignment vertical="center"/>
    </xf>
    <xf numFmtId="0" fontId="10" fillId="2" borderId="0" xfId="1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4" fontId="14" fillId="3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4" fontId="13" fillId="0" borderId="0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horizontal="center" vertical="center"/>
    </xf>
    <xf numFmtId="49" fontId="10" fillId="3" borderId="1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4" fontId="14" fillId="2" borderId="0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left" vertical="center" wrapText="1"/>
    </xf>
    <xf numFmtId="4" fontId="3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14" fontId="10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center" vertical="center"/>
    </xf>
    <xf numFmtId="0" fontId="24" fillId="0" borderId="0" xfId="0" applyFont="1" applyAlignment="1">
      <alignment horizontal="left"/>
    </xf>
    <xf numFmtId="0" fontId="0" fillId="0" borderId="0" xfId="0" applyAlignment="1"/>
    <xf numFmtId="0" fontId="0" fillId="0" borderId="0" xfId="0" applyAlignment="1">
      <alignment horizontal="center"/>
    </xf>
    <xf numFmtId="14" fontId="10" fillId="0" borderId="1" xfId="0" applyNumberFormat="1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4" fontId="10" fillId="0" borderId="1" xfId="4" applyNumberFormat="1" applyFont="1" applyFill="1" applyBorder="1" applyAlignment="1">
      <alignment horizontal="center" vertical="center"/>
    </xf>
    <xf numFmtId="4" fontId="25" fillId="2" borderId="0" xfId="0" applyNumberFormat="1" applyFont="1" applyFill="1" applyBorder="1" applyAlignment="1">
      <alignment horizontal="center" vertical="center"/>
    </xf>
    <xf numFmtId="4" fontId="26" fillId="3" borderId="0" xfId="0" applyNumberFormat="1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4" fontId="1" fillId="0" borderId="0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vertical="center" wrapText="1"/>
    </xf>
    <xf numFmtId="14" fontId="10" fillId="0" borderId="3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23" fillId="2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right" vertical="center"/>
    </xf>
    <xf numFmtId="4" fontId="27" fillId="3" borderId="1" xfId="0" applyNumberFormat="1" applyFont="1" applyFill="1" applyBorder="1" applyAlignment="1">
      <alignment horizontal="center" vertical="center"/>
    </xf>
    <xf numFmtId="14" fontId="20" fillId="0" borderId="1" xfId="0" applyNumberFormat="1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vertical="center"/>
    </xf>
    <xf numFmtId="4" fontId="26" fillId="3" borderId="0" xfId="0" applyNumberFormat="1" applyFont="1" applyFill="1" applyBorder="1"/>
    <xf numFmtId="0" fontId="0" fillId="0" borderId="0" xfId="0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4" fontId="26" fillId="3" borderId="0" xfId="0" applyNumberFormat="1" applyFont="1" applyFill="1" applyAlignment="1">
      <alignment horizontal="center" vertical="center"/>
    </xf>
    <xf numFmtId="0" fontId="1" fillId="3" borderId="0" xfId="0" applyFont="1" applyFill="1" applyBorder="1" applyAlignment="1">
      <alignment horizontal="center" vertical="center" wrapText="1"/>
    </xf>
    <xf numFmtId="49" fontId="28" fillId="0" borderId="14" xfId="0" applyNumberFormat="1" applyFont="1" applyFill="1" applyBorder="1" applyAlignment="1">
      <alignment horizontal="center" vertical="center" wrapText="1"/>
    </xf>
    <xf numFmtId="14" fontId="28" fillId="0" borderId="14" xfId="0" applyNumberFormat="1" applyFont="1" applyFill="1" applyBorder="1" applyAlignment="1">
      <alignment horizontal="center" vertical="center" wrapText="1"/>
    </xf>
    <xf numFmtId="4" fontId="28" fillId="0" borderId="14" xfId="0" applyNumberFormat="1" applyFont="1" applyFill="1" applyBorder="1" applyAlignment="1">
      <alignment horizontal="center" vertical="center" wrapText="1"/>
    </xf>
    <xf numFmtId="49" fontId="28" fillId="2" borderId="14" xfId="0" applyNumberFormat="1" applyFont="1" applyFill="1" applyBorder="1" applyAlignment="1">
      <alignment horizontal="center" vertical="center" wrapText="1"/>
    </xf>
    <xf numFmtId="14" fontId="28" fillId="2" borderId="14" xfId="0" applyNumberFormat="1" applyFont="1" applyFill="1" applyBorder="1" applyAlignment="1">
      <alignment horizontal="center" vertical="center" wrapText="1"/>
    </xf>
    <xf numFmtId="4" fontId="28" fillId="2" borderId="14" xfId="0" applyNumberFormat="1" applyFont="1" applyFill="1" applyBorder="1" applyAlignment="1">
      <alignment horizontal="center" vertical="center" wrapText="1"/>
    </xf>
    <xf numFmtId="4" fontId="29" fillId="2" borderId="14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49" fontId="29" fillId="0" borderId="14" xfId="0" applyNumberFormat="1" applyFont="1" applyFill="1" applyBorder="1" applyAlignment="1">
      <alignment horizontal="center" vertical="center" wrapText="1"/>
    </xf>
    <xf numFmtId="14" fontId="29" fillId="0" borderId="14" xfId="0" applyNumberFormat="1" applyFont="1" applyFill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vertical="center" wrapText="1"/>
    </xf>
    <xf numFmtId="0" fontId="20" fillId="0" borderId="2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13" fillId="3" borderId="0" xfId="0" applyFont="1" applyFill="1" applyBorder="1" applyAlignment="1">
      <alignment horizontal="center" vertical="center" wrapText="1"/>
    </xf>
    <xf numFmtId="0" fontId="13" fillId="0" borderId="0" xfId="1" applyFont="1" applyBorder="1" applyAlignment="1">
      <alignment horizontal="left" vertical="center" wrapText="1"/>
    </xf>
    <xf numFmtId="0" fontId="13" fillId="0" borderId="0" xfId="1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vertical="center"/>
    </xf>
    <xf numFmtId="0" fontId="3" fillId="0" borderId="13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49" fontId="21" fillId="2" borderId="1" xfId="0" applyNumberFormat="1" applyFont="1" applyFill="1" applyBorder="1" applyAlignment="1">
      <alignment horizontal="center" vertical="center" wrapText="1"/>
    </xf>
    <xf numFmtId="49" fontId="15" fillId="0" borderId="14" xfId="0" applyNumberFormat="1" applyFont="1" applyFill="1" applyBorder="1" applyAlignment="1">
      <alignment horizontal="center" vertical="center" wrapText="1"/>
    </xf>
    <xf numFmtId="14" fontId="15" fillId="0" borderId="14" xfId="0" applyNumberFormat="1" applyFont="1" applyFill="1" applyBorder="1" applyAlignment="1">
      <alignment horizontal="center" vertical="center" wrapText="1"/>
    </xf>
    <xf numFmtId="4" fontId="15" fillId="0" borderId="19" xfId="0" applyNumberFormat="1" applyFont="1" applyFill="1" applyBorder="1" applyAlignment="1">
      <alignment horizontal="center" vertical="center" wrapText="1"/>
    </xf>
    <xf numFmtId="4" fontId="13" fillId="0" borderId="11" xfId="0" applyNumberFormat="1" applyFont="1" applyFill="1" applyBorder="1" applyAlignment="1">
      <alignment horizontal="center" vertical="center" wrapText="1"/>
    </xf>
    <xf numFmtId="0" fontId="22" fillId="0" borderId="0" xfId="0" applyFont="1"/>
    <xf numFmtId="4" fontId="22" fillId="0" borderId="0" xfId="0" applyNumberFormat="1" applyFont="1"/>
    <xf numFmtId="0" fontId="0" fillId="0" borderId="0" xfId="0" applyAlignment="1">
      <alignment wrapText="1"/>
    </xf>
    <xf numFmtId="0" fontId="2" fillId="3" borderId="0" xfId="0" applyFont="1" applyFill="1" applyBorder="1" applyAlignment="1">
      <alignment horizontal="center" vertical="center" wrapText="1"/>
    </xf>
    <xf numFmtId="0" fontId="33" fillId="0" borderId="0" xfId="1" applyFont="1" applyBorder="1" applyAlignment="1">
      <alignment vertical="center" wrapText="1"/>
    </xf>
    <xf numFmtId="4" fontId="0" fillId="0" borderId="0" xfId="0" applyNumberFormat="1" applyFont="1" applyFill="1" applyBorder="1" applyAlignment="1">
      <alignment horizontal="center" vertical="center"/>
    </xf>
    <xf numFmtId="0" fontId="22" fillId="0" borderId="20" xfId="0" applyFont="1" applyFill="1" applyBorder="1" applyAlignment="1">
      <alignment horizontal="center" vertical="center"/>
    </xf>
    <xf numFmtId="4" fontId="34" fillId="3" borderId="21" xfId="0" applyNumberFormat="1" applyFont="1" applyFill="1" applyBorder="1" applyAlignment="1">
      <alignment horizontal="center" vertical="center" wrapText="1"/>
    </xf>
    <xf numFmtId="0" fontId="22" fillId="0" borderId="21" xfId="0" applyFont="1" applyFill="1" applyBorder="1" applyAlignment="1">
      <alignment horizontal="center" vertical="center" wrapText="1"/>
    </xf>
    <xf numFmtId="0" fontId="22" fillId="0" borderId="21" xfId="0" applyFont="1" applyFill="1" applyBorder="1" applyAlignment="1">
      <alignment horizontal="center" vertical="center"/>
    </xf>
    <xf numFmtId="0" fontId="4" fillId="0" borderId="21" xfId="1" applyFont="1" applyFill="1" applyBorder="1" applyAlignment="1">
      <alignment horizontal="center" vertical="center"/>
    </xf>
    <xf numFmtId="0" fontId="4" fillId="0" borderId="22" xfId="1" applyFont="1" applyFill="1" applyBorder="1" applyAlignment="1">
      <alignment horizontal="center" vertical="center"/>
    </xf>
    <xf numFmtId="0" fontId="22" fillId="0" borderId="20" xfId="0" applyFont="1" applyFill="1" applyBorder="1" applyAlignment="1">
      <alignment horizontal="center" vertical="center" wrapText="1"/>
    </xf>
    <xf numFmtId="0" fontId="22" fillId="0" borderId="23" xfId="0" applyFont="1" applyFill="1" applyBorder="1" applyAlignment="1">
      <alignment horizontal="center" vertical="center" wrapText="1"/>
    </xf>
    <xf numFmtId="0" fontId="22" fillId="0" borderId="18" xfId="0" applyFont="1" applyFill="1" applyBorder="1" applyAlignment="1">
      <alignment horizontal="center" vertical="center" wrapText="1"/>
    </xf>
    <xf numFmtId="49" fontId="25" fillId="0" borderId="6" xfId="0" applyNumberFormat="1" applyFont="1" applyFill="1" applyBorder="1" applyAlignment="1">
      <alignment horizontal="left" vertical="center" wrapText="1"/>
    </xf>
    <xf numFmtId="4" fontId="25" fillId="2" borderId="1" xfId="0" applyNumberFormat="1" applyFont="1" applyFill="1" applyBorder="1" applyAlignment="1">
      <alignment horizontal="right" vertical="center" wrapText="1"/>
    </xf>
    <xf numFmtId="14" fontId="23" fillId="0" borderId="1" xfId="0" applyNumberFormat="1" applyFont="1" applyFill="1" applyBorder="1" applyAlignment="1">
      <alignment horizontal="center" vertical="center" wrapText="1"/>
    </xf>
    <xf numFmtId="49" fontId="23" fillId="0" borderId="1" xfId="0" applyNumberFormat="1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4" fontId="23" fillId="0" borderId="1" xfId="0" applyNumberFormat="1" applyFont="1" applyFill="1" applyBorder="1" applyAlignment="1">
      <alignment horizontal="center" vertical="center"/>
    </xf>
    <xf numFmtId="0" fontId="23" fillId="0" borderId="11" xfId="0" applyFont="1" applyFill="1" applyBorder="1" applyAlignment="1">
      <alignment vertical="center"/>
    </xf>
    <xf numFmtId="4" fontId="23" fillId="0" borderId="6" xfId="0" applyNumberFormat="1" applyFont="1" applyFill="1" applyBorder="1" applyAlignment="1">
      <alignment vertical="center"/>
    </xf>
    <xf numFmtId="4" fontId="23" fillId="0" borderId="24" xfId="0" applyNumberFormat="1" applyFont="1" applyFill="1" applyBorder="1" applyAlignment="1">
      <alignment vertical="center"/>
    </xf>
    <xf numFmtId="0" fontId="35" fillId="0" borderId="11" xfId="0" applyFont="1" applyFill="1" applyBorder="1" applyAlignment="1">
      <alignment horizontal="center" vertical="center" wrapText="1"/>
    </xf>
    <xf numFmtId="14" fontId="36" fillId="0" borderId="1" xfId="0" applyNumberFormat="1" applyFont="1" applyFill="1" applyBorder="1" applyAlignment="1">
      <alignment horizontal="center" vertical="center" wrapText="1"/>
    </xf>
    <xf numFmtId="4" fontId="20" fillId="0" borderId="1" xfId="0" applyNumberFormat="1" applyFont="1" applyBorder="1" applyAlignment="1">
      <alignment horizontal="left" vertical="center" wrapText="1"/>
    </xf>
    <xf numFmtId="0" fontId="36" fillId="0" borderId="11" xfId="6" applyFont="1" applyFill="1" applyBorder="1" applyAlignment="1">
      <alignment horizontal="center" vertical="center" wrapText="1"/>
    </xf>
    <xf numFmtId="49" fontId="25" fillId="0" borderId="6" xfId="3" applyNumberFormat="1" applyFont="1" applyFill="1" applyBorder="1" applyAlignment="1">
      <alignment horizontal="left" vertical="center" wrapText="1"/>
    </xf>
    <xf numFmtId="4" fontId="23" fillId="2" borderId="6" xfId="0" applyNumberFormat="1" applyFont="1" applyFill="1" applyBorder="1" applyAlignment="1">
      <alignment vertical="center"/>
    </xf>
    <xf numFmtId="4" fontId="23" fillId="2" borderId="24" xfId="0" applyNumberFormat="1" applyFont="1" applyFill="1" applyBorder="1" applyAlignment="1">
      <alignment vertical="center"/>
    </xf>
    <xf numFmtId="0" fontId="35" fillId="2" borderId="11" xfId="0" applyFont="1" applyFill="1" applyBorder="1" applyAlignment="1">
      <alignment horizontal="center" vertical="center"/>
    </xf>
    <xf numFmtId="49" fontId="20" fillId="0" borderId="1" xfId="3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20" fillId="0" borderId="11" xfId="0" applyNumberFormat="1" applyFont="1" applyFill="1" applyBorder="1" applyAlignment="1">
      <alignment horizontal="left" vertical="center" wrapText="1"/>
    </xf>
    <xf numFmtId="0" fontId="35" fillId="0" borderId="1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vertical="center"/>
    </xf>
    <xf numFmtId="0" fontId="20" fillId="0" borderId="1" xfId="0" applyFont="1" applyFill="1" applyBorder="1" applyAlignment="1">
      <alignment vertical="center" wrapText="1"/>
    </xf>
    <xf numFmtId="0" fontId="20" fillId="3" borderId="15" xfId="0" applyNumberFormat="1" applyFont="1" applyFill="1" applyBorder="1" applyAlignment="1">
      <alignment horizontal="left" vertical="center" wrapText="1"/>
    </xf>
    <xf numFmtId="4" fontId="20" fillId="0" borderId="1" xfId="0" applyNumberFormat="1" applyFont="1" applyFill="1" applyBorder="1" applyAlignment="1">
      <alignment horizontal="left" vertical="center" wrapText="1"/>
    </xf>
    <xf numFmtId="0" fontId="20" fillId="3" borderId="11" xfId="0" applyNumberFormat="1" applyFont="1" applyFill="1" applyBorder="1" applyAlignment="1">
      <alignment horizontal="left" vertical="center" wrapText="1"/>
    </xf>
    <xf numFmtId="4" fontId="20" fillId="0" borderId="5" xfId="0" applyNumberFormat="1" applyFont="1" applyBorder="1" applyAlignment="1">
      <alignment horizontal="left" vertical="center" wrapText="1"/>
    </xf>
    <xf numFmtId="0" fontId="20" fillId="3" borderId="17" xfId="0" applyNumberFormat="1" applyFont="1" applyFill="1" applyBorder="1" applyAlignment="1">
      <alignment horizontal="left" vertical="center" wrapText="1"/>
    </xf>
    <xf numFmtId="4" fontId="23" fillId="0" borderId="25" xfId="0" applyNumberFormat="1" applyFont="1" applyFill="1" applyBorder="1" applyAlignment="1">
      <alignment vertical="center"/>
    </xf>
    <xf numFmtId="0" fontId="35" fillId="0" borderId="15" xfId="0" applyFont="1" applyFill="1" applyBorder="1" applyAlignment="1">
      <alignment horizontal="center" vertical="center"/>
    </xf>
    <xf numFmtId="0" fontId="22" fillId="2" borderId="26" xfId="0" applyFont="1" applyFill="1" applyBorder="1" applyAlignment="1">
      <alignment horizontal="left" vertical="center"/>
    </xf>
    <xf numFmtId="4" fontId="34" fillId="2" borderId="27" xfId="0" applyNumberFormat="1" applyFont="1" applyFill="1" applyBorder="1" applyAlignment="1">
      <alignment horizontal="right" vertical="center"/>
    </xf>
    <xf numFmtId="0" fontId="23" fillId="2" borderId="27" xfId="0" applyFont="1" applyFill="1" applyBorder="1" applyAlignment="1">
      <alignment vertical="center"/>
    </xf>
    <xf numFmtId="0" fontId="23" fillId="2" borderId="27" xfId="0" applyFont="1" applyFill="1" applyBorder="1" applyAlignment="1">
      <alignment horizontal="center" vertical="center"/>
    </xf>
    <xf numFmtId="0" fontId="23" fillId="2" borderId="27" xfId="0" applyFont="1" applyFill="1" applyBorder="1" applyAlignment="1">
      <alignment horizontal="center" vertical="center" wrapText="1"/>
    </xf>
    <xf numFmtId="4" fontId="23" fillId="4" borderId="27" xfId="0" applyNumberFormat="1" applyFont="1" applyFill="1" applyBorder="1" applyAlignment="1">
      <alignment horizontal="center" vertical="center"/>
    </xf>
    <xf numFmtId="0" fontId="23" fillId="4" borderId="28" xfId="0" applyFont="1" applyFill="1" applyBorder="1" applyAlignment="1">
      <alignment vertical="center"/>
    </xf>
    <xf numFmtId="4" fontId="22" fillId="0" borderId="29" xfId="0" applyNumberFormat="1" applyFont="1" applyFill="1" applyBorder="1" applyAlignment="1">
      <alignment vertical="center"/>
    </xf>
    <xf numFmtId="4" fontId="22" fillId="0" borderId="30" xfId="0" applyNumberFormat="1" applyFont="1" applyFill="1" applyBorder="1" applyAlignment="1">
      <alignment vertical="center"/>
    </xf>
    <xf numFmtId="0" fontId="0" fillId="0" borderId="31" xfId="0" applyFont="1" applyFill="1" applyBorder="1" applyAlignment="1">
      <alignment vertical="center"/>
    </xf>
    <xf numFmtId="0" fontId="23" fillId="0" borderId="0" xfId="0" applyFont="1"/>
    <xf numFmtId="0" fontId="22" fillId="3" borderId="1" xfId="1" applyFont="1" applyFill="1" applyBorder="1" applyAlignment="1">
      <alignment horizontal="center" vertical="center" wrapText="1"/>
    </xf>
    <xf numFmtId="164" fontId="22" fillId="0" borderId="1" xfId="2" applyFont="1" applyFill="1" applyBorder="1" applyAlignment="1">
      <alignment horizontal="center" vertical="center" wrapText="1"/>
    </xf>
    <xf numFmtId="4" fontId="4" fillId="0" borderId="1" xfId="1" applyNumberFormat="1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37" fillId="3" borderId="1" xfId="0" applyFont="1" applyFill="1" applyBorder="1" applyAlignment="1">
      <alignment horizontal="left" vertical="center" wrapText="1"/>
    </xf>
    <xf numFmtId="0" fontId="37" fillId="3" borderId="1" xfId="0" applyFont="1" applyFill="1" applyBorder="1" applyAlignment="1">
      <alignment horizontal="center" vertical="center" wrapText="1"/>
    </xf>
    <xf numFmtId="4" fontId="20" fillId="0" borderId="1" xfId="1" applyNumberFormat="1" applyFont="1" applyFill="1" applyBorder="1" applyAlignment="1">
      <alignment vertical="center"/>
    </xf>
    <xf numFmtId="49" fontId="23" fillId="2" borderId="1" xfId="0" applyNumberFormat="1" applyFont="1" applyFill="1" applyBorder="1" applyAlignment="1">
      <alignment horizontal="center" vertical="center" wrapText="1"/>
    </xf>
    <xf numFmtId="49" fontId="20" fillId="3" borderId="1" xfId="0" applyNumberFormat="1" applyFont="1" applyFill="1" applyBorder="1" applyAlignment="1">
      <alignment horizontal="center" vertical="center" wrapText="1"/>
    </xf>
    <xf numFmtId="0" fontId="38" fillId="3" borderId="1" xfId="0" applyFont="1" applyFill="1" applyBorder="1" applyAlignment="1">
      <alignment horizontal="left" vertical="center" wrapText="1"/>
    </xf>
    <xf numFmtId="0" fontId="20" fillId="3" borderId="1" xfId="1" applyFont="1" applyFill="1" applyBorder="1" applyAlignment="1">
      <alignment vertical="center"/>
    </xf>
    <xf numFmtId="0" fontId="20" fillId="0" borderId="1" xfId="1" applyFont="1" applyFill="1" applyBorder="1" applyAlignment="1">
      <alignment horizontal="center" vertical="center"/>
    </xf>
    <xf numFmtId="0" fontId="20" fillId="0" borderId="1" xfId="1" applyFont="1" applyFill="1" applyBorder="1" applyAlignment="1">
      <alignment vertical="center"/>
    </xf>
    <xf numFmtId="4" fontId="4" fillId="0" borderId="1" xfId="1" applyNumberFormat="1" applyFont="1" applyFill="1" applyBorder="1" applyAlignment="1">
      <alignment vertical="center"/>
    </xf>
    <xf numFmtId="0" fontId="23" fillId="0" borderId="1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37" fillId="2" borderId="1" xfId="0" applyFont="1" applyFill="1" applyBorder="1" applyAlignment="1">
      <alignment horizontal="left" vertical="center" wrapText="1"/>
    </xf>
    <xf numFmtId="0" fontId="37" fillId="2" borderId="1" xfId="0" applyFont="1" applyFill="1" applyBorder="1" applyAlignment="1">
      <alignment horizontal="center" vertical="center" wrapText="1"/>
    </xf>
    <xf numFmtId="49" fontId="20" fillId="2" borderId="1" xfId="0" applyNumberFormat="1" applyFont="1" applyFill="1" applyBorder="1" applyAlignment="1">
      <alignment horizontal="center" vertical="center" wrapText="1"/>
    </xf>
    <xf numFmtId="14" fontId="36" fillId="2" borderId="1" xfId="0" applyNumberFormat="1" applyFont="1" applyFill="1" applyBorder="1" applyAlignment="1">
      <alignment horizontal="center" vertical="center" wrapText="1"/>
    </xf>
    <xf numFmtId="4" fontId="20" fillId="2" borderId="1" xfId="1" applyNumberFormat="1" applyFont="1" applyFill="1" applyBorder="1" applyAlignment="1">
      <alignment vertical="center"/>
    </xf>
    <xf numFmtId="0" fontId="23" fillId="2" borderId="0" xfId="0" applyFont="1" applyFill="1"/>
    <xf numFmtId="0" fontId="23" fillId="2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4" fillId="0" borderId="0" xfId="0" applyFont="1" applyBorder="1" applyAlignment="1"/>
    <xf numFmtId="0" fontId="20" fillId="0" borderId="0" xfId="0" applyFont="1" applyAlignment="1"/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" fontId="25" fillId="2" borderId="0" xfId="0" applyNumberFormat="1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wrapText="1"/>
    </xf>
    <xf numFmtId="0" fontId="0" fillId="0" borderId="16" xfId="0" applyBorder="1" applyAlignment="1"/>
    <xf numFmtId="0" fontId="0" fillId="0" borderId="17" xfId="0" applyBorder="1" applyAlignment="1"/>
    <xf numFmtId="0" fontId="0" fillId="0" borderId="13" xfId="0" applyBorder="1" applyAlignment="1"/>
    <xf numFmtId="0" fontId="22" fillId="3" borderId="18" xfId="0" applyFont="1" applyFill="1" applyBorder="1" applyAlignment="1">
      <alignment horizontal="left" vertical="center"/>
    </xf>
    <xf numFmtId="0" fontId="22" fillId="0" borderId="18" xfId="0" applyFont="1" applyBorder="1" applyAlignment="1">
      <alignment horizontal="left" vertical="center"/>
    </xf>
    <xf numFmtId="0" fontId="0" fillId="0" borderId="0" xfId="0" applyAlignment="1"/>
    <xf numFmtId="0" fontId="10" fillId="0" borderId="7" xfId="0" applyNumberFormat="1" applyFont="1" applyFill="1" applyBorder="1" applyAlignment="1">
      <alignment horizontal="center" vertical="center" wrapText="1"/>
    </xf>
    <xf numFmtId="0" fontId="10" fillId="0" borderId="9" xfId="0" applyNumberFormat="1" applyFont="1" applyFill="1" applyBorder="1" applyAlignment="1">
      <alignment horizontal="center" vertical="center" wrapText="1"/>
    </xf>
    <xf numFmtId="0" fontId="10" fillId="0" borderId="5" xfId="0" applyNumberFormat="1" applyFont="1" applyFill="1" applyBorder="1" applyAlignment="1">
      <alignment horizontal="center" vertical="center" wrapText="1"/>
    </xf>
    <xf numFmtId="0" fontId="10" fillId="2" borderId="7" xfId="1" applyFont="1" applyFill="1" applyBorder="1" applyAlignment="1">
      <alignment horizontal="center" vertical="center" wrapText="1"/>
    </xf>
    <xf numFmtId="0" fontId="10" fillId="2" borderId="9" xfId="1" applyFont="1" applyFill="1" applyBorder="1" applyAlignment="1">
      <alignment horizontal="center" vertical="center" wrapText="1"/>
    </xf>
    <xf numFmtId="0" fontId="10" fillId="2" borderId="5" xfId="1" applyFont="1" applyFill="1" applyBorder="1" applyAlignment="1">
      <alignment horizontal="center" vertical="center" wrapText="1"/>
    </xf>
    <xf numFmtId="0" fontId="22" fillId="0" borderId="13" xfId="0" applyFont="1" applyFill="1" applyBorder="1" applyAlignment="1">
      <alignment horizontal="left" vertical="center"/>
    </xf>
    <xf numFmtId="0" fontId="23" fillId="0" borderId="13" xfId="0" applyFont="1" applyBorder="1" applyAlignment="1">
      <alignment horizontal="left" vertical="center"/>
    </xf>
    <xf numFmtId="0" fontId="0" fillId="2" borderId="0" xfId="0" applyFill="1" applyBorder="1" applyAlignment="1">
      <alignment horizontal="center" vertical="center"/>
    </xf>
    <xf numFmtId="0" fontId="10" fillId="0" borderId="7" xfId="1" applyFont="1" applyFill="1" applyBorder="1" applyAlignment="1">
      <alignment horizontal="center" vertical="center" wrapText="1"/>
    </xf>
    <xf numFmtId="0" fontId="10" fillId="0" borderId="9" xfId="1" applyFont="1" applyFill="1" applyBorder="1" applyAlignment="1">
      <alignment horizontal="center" vertical="center" wrapText="1"/>
    </xf>
    <xf numFmtId="0" fontId="10" fillId="0" borderId="5" xfId="1" applyFont="1" applyFill="1" applyBorder="1" applyAlignment="1">
      <alignment horizontal="center" vertical="center" wrapText="1"/>
    </xf>
    <xf numFmtId="0" fontId="10" fillId="2" borderId="12" xfId="1" applyFont="1" applyFill="1" applyBorder="1" applyAlignment="1">
      <alignment vertical="center"/>
    </xf>
    <xf numFmtId="0" fontId="3" fillId="2" borderId="12" xfId="0" applyFont="1" applyFill="1" applyBorder="1" applyAlignment="1">
      <alignment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14" fontId="10" fillId="2" borderId="7" xfId="0" applyNumberFormat="1" applyFont="1" applyFill="1" applyBorder="1" applyAlignment="1">
      <alignment horizontal="center" vertical="center" wrapText="1"/>
    </xf>
    <xf numFmtId="14" fontId="10" fillId="2" borderId="5" xfId="0" applyNumberFormat="1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0" fillId="2" borderId="7" xfId="0" applyNumberFormat="1" applyFont="1" applyFill="1" applyBorder="1" applyAlignment="1">
      <alignment horizontal="center" vertical="center" wrapText="1"/>
    </xf>
    <xf numFmtId="0" fontId="10" fillId="2" borderId="9" xfId="0" applyNumberFormat="1" applyFont="1" applyFill="1" applyBorder="1" applyAlignment="1">
      <alignment horizontal="center" vertical="center" wrapText="1"/>
    </xf>
    <xf numFmtId="0" fontId="10" fillId="2" borderId="5" xfId="0" applyNumberFormat="1" applyFont="1" applyFill="1" applyBorder="1" applyAlignment="1">
      <alignment horizontal="center" vertical="center" wrapText="1"/>
    </xf>
    <xf numFmtId="0" fontId="10" fillId="2" borderId="7" xfId="1" applyFont="1" applyFill="1" applyBorder="1" applyAlignment="1">
      <alignment horizontal="center" vertical="center"/>
    </xf>
    <xf numFmtId="0" fontId="10" fillId="2" borderId="9" xfId="1" applyFont="1" applyFill="1" applyBorder="1" applyAlignment="1">
      <alignment horizontal="center" vertical="center"/>
    </xf>
    <xf numFmtId="0" fontId="10" fillId="2" borderId="5" xfId="1" applyFont="1" applyFill="1" applyBorder="1" applyAlignment="1">
      <alignment horizontal="center" vertical="center"/>
    </xf>
    <xf numFmtId="14" fontId="10" fillId="0" borderId="7" xfId="0" applyNumberFormat="1" applyFont="1" applyFill="1" applyBorder="1" applyAlignment="1">
      <alignment horizontal="center" vertical="center" wrapText="1"/>
    </xf>
    <xf numFmtId="14" fontId="10" fillId="0" borderId="5" xfId="0" applyNumberFormat="1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14" fontId="10" fillId="2" borderId="9" xfId="0" applyNumberFormat="1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14" fontId="10" fillId="0" borderId="9" xfId="0" applyNumberFormat="1" applyFont="1" applyFill="1" applyBorder="1" applyAlignment="1">
      <alignment horizontal="center" vertical="center" wrapText="1"/>
    </xf>
    <xf numFmtId="0" fontId="0" fillId="2" borderId="12" xfId="0" applyFill="1" applyBorder="1" applyAlignment="1">
      <alignment vertical="center"/>
    </xf>
    <xf numFmtId="0" fontId="10" fillId="2" borderId="7" xfId="1" applyFont="1" applyFill="1" applyBorder="1" applyAlignment="1">
      <alignment vertical="center" wrapText="1"/>
    </xf>
    <xf numFmtId="0" fontId="10" fillId="2" borderId="5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/>
    </xf>
    <xf numFmtId="0" fontId="0" fillId="0" borderId="9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0" fillId="2" borderId="9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4" fontId="10" fillId="0" borderId="7" xfId="1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2" borderId="5" xfId="1" applyFont="1" applyFill="1" applyBorder="1" applyAlignment="1">
      <alignment vertical="center" wrapText="1"/>
    </xf>
    <xf numFmtId="4" fontId="10" fillId="2" borderId="7" xfId="1" applyNumberFormat="1" applyFont="1" applyFill="1" applyBorder="1" applyAlignment="1">
      <alignment horizontal="center" vertical="center" wrapText="1"/>
    </xf>
    <xf numFmtId="0" fontId="10" fillId="2" borderId="7" xfId="1" applyFont="1" applyFill="1" applyBorder="1" applyAlignment="1">
      <alignment horizontal="left" vertical="center" wrapText="1"/>
    </xf>
    <xf numFmtId="0" fontId="10" fillId="2" borderId="5" xfId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4" fontId="8" fillId="2" borderId="0" xfId="1" applyNumberFormat="1" applyFont="1" applyFill="1" applyBorder="1" applyAlignment="1">
      <alignment horizontal="center" vertical="center"/>
    </xf>
    <xf numFmtId="4" fontId="10" fillId="0" borderId="5" xfId="1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2" borderId="9" xfId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2" fillId="0" borderId="21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wrapText="1"/>
    </xf>
    <xf numFmtId="0" fontId="23" fillId="0" borderId="0" xfId="0" applyFont="1" applyAlignment="1">
      <alignment horizontal="center" wrapText="1"/>
    </xf>
    <xf numFmtId="0" fontId="20" fillId="3" borderId="1" xfId="1" applyFont="1" applyFill="1" applyBorder="1" applyAlignment="1">
      <alignment horizontal="center" vertical="center"/>
    </xf>
    <xf numFmtId="0" fontId="38" fillId="3" borderId="1" xfId="0" applyFont="1" applyFill="1" applyBorder="1" applyAlignment="1">
      <alignment horizontal="left" vertical="center" wrapText="1"/>
    </xf>
  </cellXfs>
  <cellStyles count="7">
    <cellStyle name="Обычный" xfId="0" builtinId="0"/>
    <cellStyle name="Обычный_Акт инвентаризации на 31.03.2009 г (для налогового учета)" xfId="1"/>
    <cellStyle name="Обычный_ДЗ и КЗ по эл.эн. и мощности  на 01.09.2008 г" xfId="5"/>
    <cellStyle name="Обычный_Лист1" xfId="6"/>
    <cellStyle name="Стиль 1" xfId="3"/>
    <cellStyle name="Финансовый 2" xfId="4"/>
    <cellStyle name="Финансовый_Акт инвентаризации на 31.12.2009 г (для налогового учета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B311"/>
  <sheetViews>
    <sheetView topLeftCell="A68" workbookViewId="0">
      <selection activeCell="K77" sqref="K77"/>
    </sheetView>
  </sheetViews>
  <sheetFormatPr defaultRowHeight="12.75" x14ac:dyDescent="0.2"/>
  <cols>
    <col min="1" max="1" width="4.28515625" customWidth="1"/>
    <col min="2" max="2" width="26.140625" customWidth="1"/>
    <col min="3" max="3" width="15.140625" customWidth="1"/>
    <col min="6" max="6" width="24.28515625" customWidth="1"/>
    <col min="7" max="7" width="26.140625" style="248" customWidth="1"/>
    <col min="8" max="8" width="25.85546875" customWidth="1"/>
    <col min="9" max="9" width="22" customWidth="1"/>
  </cols>
  <sheetData>
    <row r="1" spans="1:23" s="1" customFormat="1" ht="16.5" customHeight="1" x14ac:dyDescent="0.2">
      <c r="B1" s="397" t="s">
        <v>0</v>
      </c>
      <c r="C1" s="397"/>
      <c r="D1" s="397"/>
      <c r="E1" s="397"/>
      <c r="F1" s="397"/>
      <c r="G1" s="397"/>
      <c r="H1" s="397"/>
      <c r="I1" s="397"/>
      <c r="J1" s="397"/>
      <c r="K1" s="397"/>
      <c r="L1" s="397"/>
    </row>
    <row r="2" spans="1:23" s="1" customFormat="1" x14ac:dyDescent="0.2">
      <c r="A2" s="2"/>
      <c r="B2" s="385" t="s">
        <v>1</v>
      </c>
      <c r="C2" s="385"/>
      <c r="D2" s="385"/>
      <c r="E2" s="385"/>
      <c r="F2" s="385"/>
      <c r="G2" s="385"/>
      <c r="H2" s="2"/>
    </row>
    <row r="3" spans="1:23" s="1" customFormat="1" ht="45" x14ac:dyDescent="0.2">
      <c r="A3" s="3" t="s">
        <v>2</v>
      </c>
      <c r="B3" s="4" t="s">
        <v>3</v>
      </c>
      <c r="C3" s="5" t="s">
        <v>4</v>
      </c>
      <c r="D3" s="6" t="s">
        <v>5</v>
      </c>
      <c r="E3" s="6" t="s">
        <v>6</v>
      </c>
      <c r="F3" s="7" t="s">
        <v>7</v>
      </c>
      <c r="G3" s="8" t="s">
        <v>8</v>
      </c>
      <c r="H3" s="9" t="s">
        <v>9</v>
      </c>
      <c r="I3" s="10" t="s">
        <v>10</v>
      </c>
      <c r="J3" s="11" t="s">
        <v>11</v>
      </c>
      <c r="K3" s="10" t="s">
        <v>12</v>
      </c>
      <c r="L3" s="11" t="s">
        <v>11</v>
      </c>
      <c r="M3" s="10" t="s">
        <v>13</v>
      </c>
      <c r="N3" s="11" t="s">
        <v>11</v>
      </c>
      <c r="O3" s="10" t="s">
        <v>14</v>
      </c>
      <c r="P3" s="11" t="s">
        <v>11</v>
      </c>
      <c r="Q3" s="10" t="s">
        <v>15</v>
      </c>
      <c r="R3" s="12" t="s">
        <v>16</v>
      </c>
      <c r="S3" s="13" t="s">
        <v>17</v>
      </c>
      <c r="T3" s="14" t="s">
        <v>18</v>
      </c>
      <c r="U3" s="14" t="s">
        <v>19</v>
      </c>
      <c r="V3" s="14" t="s">
        <v>20</v>
      </c>
      <c r="W3" s="15"/>
    </row>
    <row r="4" spans="1:23" s="15" customFormat="1" ht="45" hidden="1" customHeight="1" x14ac:dyDescent="0.2">
      <c r="A4" s="16">
        <v>1</v>
      </c>
      <c r="B4" s="17" t="s">
        <v>21</v>
      </c>
      <c r="C4" s="18" t="s">
        <v>22</v>
      </c>
      <c r="D4" s="19" t="s">
        <v>23</v>
      </c>
      <c r="E4" s="20">
        <v>41182</v>
      </c>
      <c r="F4" s="21">
        <v>2777112.36</v>
      </c>
      <c r="G4" s="22"/>
      <c r="H4" s="23"/>
      <c r="I4" s="24"/>
      <c r="J4" s="24"/>
      <c r="K4" s="24"/>
      <c r="L4" s="25"/>
      <c r="M4" s="24"/>
      <c r="N4" s="25"/>
      <c r="O4" s="24">
        <v>2777112.36</v>
      </c>
      <c r="P4" s="25"/>
      <c r="Q4" s="24"/>
      <c r="R4" s="26" t="e">
        <f>#REF!-I4-K4-M4-O4</f>
        <v>#REF!</v>
      </c>
      <c r="S4" s="27" t="s">
        <v>24</v>
      </c>
      <c r="T4" s="27" t="s">
        <v>25</v>
      </c>
      <c r="U4" s="28" t="s">
        <v>26</v>
      </c>
      <c r="V4" s="28" t="s">
        <v>27</v>
      </c>
    </row>
    <row r="5" spans="1:23" s="1" customFormat="1" ht="57.75" hidden="1" customHeight="1" x14ac:dyDescent="0.2">
      <c r="A5" s="29">
        <v>2</v>
      </c>
      <c r="B5" s="30" t="s">
        <v>28</v>
      </c>
      <c r="C5" s="31" t="s">
        <v>29</v>
      </c>
      <c r="D5" s="32" t="s">
        <v>30</v>
      </c>
      <c r="E5" s="33">
        <v>41213</v>
      </c>
      <c r="F5" s="34">
        <v>1001657.87</v>
      </c>
      <c r="G5" s="35"/>
      <c r="H5" s="23"/>
      <c r="I5" s="24">
        <v>50000</v>
      </c>
      <c r="J5" s="25">
        <v>41638</v>
      </c>
      <c r="K5" s="24"/>
      <c r="L5" s="25"/>
      <c r="M5" s="24"/>
      <c r="N5" s="25"/>
      <c r="O5" s="24">
        <v>951657.87</v>
      </c>
      <c r="P5" s="25"/>
      <c r="Q5" s="24"/>
      <c r="R5" s="26" t="e">
        <f>#REF!-I5-K5-M5-O5</f>
        <v>#REF!</v>
      </c>
      <c r="S5" s="27" t="s">
        <v>31</v>
      </c>
      <c r="T5" s="27" t="s">
        <v>25</v>
      </c>
      <c r="U5" s="28" t="s">
        <v>32</v>
      </c>
      <c r="V5" s="28" t="s">
        <v>33</v>
      </c>
      <c r="W5" s="15"/>
    </row>
    <row r="6" spans="1:23" s="1" customFormat="1" ht="45" hidden="1" customHeight="1" x14ac:dyDescent="0.2">
      <c r="A6" s="16">
        <v>3</v>
      </c>
      <c r="B6" s="36" t="s">
        <v>28</v>
      </c>
      <c r="C6" s="18" t="s">
        <v>34</v>
      </c>
      <c r="D6" s="37" t="s">
        <v>35</v>
      </c>
      <c r="E6" s="38">
        <v>41305</v>
      </c>
      <c r="F6" s="34">
        <v>2996004.97</v>
      </c>
      <c r="G6" s="35"/>
      <c r="H6" s="23"/>
      <c r="I6" s="24"/>
      <c r="J6" s="25"/>
      <c r="K6" s="24"/>
      <c r="L6" s="25"/>
      <c r="M6" s="24">
        <v>2996004.97</v>
      </c>
      <c r="N6" s="25"/>
      <c r="O6" s="24"/>
      <c r="P6" s="25"/>
      <c r="Q6" s="398">
        <f>H7+H6</f>
        <v>0</v>
      </c>
      <c r="R6" s="26" t="e">
        <f>#REF!-I6-K6-M6-O6</f>
        <v>#REF!</v>
      </c>
      <c r="S6" s="27" t="s">
        <v>24</v>
      </c>
      <c r="T6" s="39" t="s">
        <v>25</v>
      </c>
      <c r="U6" s="28" t="s">
        <v>36</v>
      </c>
      <c r="V6" s="28" t="s">
        <v>37</v>
      </c>
      <c r="W6" s="15"/>
    </row>
    <row r="7" spans="1:23" s="1" customFormat="1" ht="45.75" hidden="1" customHeight="1" x14ac:dyDescent="0.2">
      <c r="A7" s="29">
        <v>4</v>
      </c>
      <c r="B7" s="36" t="s">
        <v>28</v>
      </c>
      <c r="C7" s="18" t="s">
        <v>34</v>
      </c>
      <c r="D7" s="37" t="s">
        <v>38</v>
      </c>
      <c r="E7" s="38">
        <v>41333</v>
      </c>
      <c r="F7" s="34">
        <v>6183857.5099999998</v>
      </c>
      <c r="G7" s="35"/>
      <c r="H7" s="23"/>
      <c r="I7" s="24"/>
      <c r="J7" s="25"/>
      <c r="K7" s="24"/>
      <c r="L7" s="25"/>
      <c r="M7" s="24">
        <v>6183857.5099999998</v>
      </c>
      <c r="N7" s="25"/>
      <c r="O7" s="24"/>
      <c r="P7" s="25"/>
      <c r="Q7" s="398"/>
      <c r="R7" s="26" t="e">
        <f>#REF!-I7-K7-M7-O7</f>
        <v>#REF!</v>
      </c>
      <c r="S7" s="27" t="s">
        <v>24</v>
      </c>
      <c r="T7" s="39" t="s">
        <v>25</v>
      </c>
      <c r="U7" s="28" t="s">
        <v>36</v>
      </c>
      <c r="V7" s="28" t="s">
        <v>37</v>
      </c>
      <c r="W7" s="15"/>
    </row>
    <row r="8" spans="1:23" s="1" customFormat="1" ht="67.5" hidden="1" x14ac:dyDescent="0.2">
      <c r="A8" s="16">
        <v>5</v>
      </c>
      <c r="B8" s="36" t="s">
        <v>28</v>
      </c>
      <c r="C8" s="18" t="s">
        <v>29</v>
      </c>
      <c r="D8" s="37" t="s">
        <v>39</v>
      </c>
      <c r="E8" s="38">
        <v>41274</v>
      </c>
      <c r="F8" s="34">
        <v>4317808.01</v>
      </c>
      <c r="G8" s="35"/>
      <c r="H8" s="40"/>
      <c r="I8" s="41"/>
      <c r="J8" s="42"/>
      <c r="K8" s="41"/>
      <c r="L8" s="42"/>
      <c r="M8" s="41"/>
      <c r="N8" s="42"/>
      <c r="O8" s="41"/>
      <c r="P8" s="42"/>
      <c r="Q8" s="41"/>
      <c r="R8" s="26" t="e">
        <f>#REF!-I8-K8-M8-O8</f>
        <v>#REF!</v>
      </c>
      <c r="S8" s="27" t="s">
        <v>31</v>
      </c>
      <c r="T8" s="27" t="s">
        <v>25</v>
      </c>
      <c r="U8" s="43"/>
      <c r="V8" s="43"/>
      <c r="W8" s="15"/>
    </row>
    <row r="9" spans="1:23" s="1" customFormat="1" ht="53.25" customHeight="1" x14ac:dyDescent="0.2">
      <c r="A9" s="44">
        <v>1</v>
      </c>
      <c r="B9" s="45" t="s">
        <v>28</v>
      </c>
      <c r="C9" s="46" t="s">
        <v>40</v>
      </c>
      <c r="D9" s="37" t="s">
        <v>41</v>
      </c>
      <c r="E9" s="38">
        <v>41394</v>
      </c>
      <c r="F9" s="47">
        <v>2661940.63</v>
      </c>
      <c r="G9" s="391" t="s">
        <v>42</v>
      </c>
      <c r="H9" s="383" t="s">
        <v>43</v>
      </c>
      <c r="I9" s="15"/>
    </row>
    <row r="10" spans="1:23" s="1" customFormat="1" ht="45" customHeight="1" x14ac:dyDescent="0.2">
      <c r="A10" s="48">
        <v>2</v>
      </c>
      <c r="B10" s="45" t="s">
        <v>28</v>
      </c>
      <c r="C10" s="46" t="s">
        <v>44</v>
      </c>
      <c r="D10" s="37" t="s">
        <v>45</v>
      </c>
      <c r="E10" s="38" t="s">
        <v>46</v>
      </c>
      <c r="F10" s="47">
        <v>558776.94999999995</v>
      </c>
      <c r="G10" s="399"/>
      <c r="H10" s="393"/>
      <c r="I10" s="15"/>
    </row>
    <row r="11" spans="1:23" s="15" customFormat="1" ht="40.5" customHeight="1" x14ac:dyDescent="0.2">
      <c r="A11" s="48">
        <v>3</v>
      </c>
      <c r="B11" s="49" t="s">
        <v>28</v>
      </c>
      <c r="C11" s="18" t="s">
        <v>44</v>
      </c>
      <c r="D11" s="19" t="s">
        <v>47</v>
      </c>
      <c r="E11" s="20">
        <v>41608</v>
      </c>
      <c r="F11" s="34">
        <v>4540837.51</v>
      </c>
      <c r="G11" s="18" t="s">
        <v>48</v>
      </c>
      <c r="H11" s="50" t="s">
        <v>49</v>
      </c>
    </row>
    <row r="12" spans="1:23" s="1" customFormat="1" ht="46.5" customHeight="1" x14ac:dyDescent="0.2">
      <c r="A12" s="44">
        <v>4</v>
      </c>
      <c r="B12" s="45" t="s">
        <v>28</v>
      </c>
      <c r="C12" s="46" t="s">
        <v>50</v>
      </c>
      <c r="D12" s="37" t="s">
        <v>51</v>
      </c>
      <c r="E12" s="38">
        <v>41394</v>
      </c>
      <c r="F12" s="47">
        <v>1425215.45</v>
      </c>
      <c r="G12" s="391" t="s">
        <v>52</v>
      </c>
      <c r="H12" s="383" t="s">
        <v>53</v>
      </c>
      <c r="I12" s="15"/>
    </row>
    <row r="13" spans="1:23" s="1" customFormat="1" ht="38.25" customHeight="1" x14ac:dyDescent="0.2">
      <c r="A13" s="48">
        <v>5</v>
      </c>
      <c r="B13" s="51" t="s">
        <v>28</v>
      </c>
      <c r="C13" s="52" t="s">
        <v>50</v>
      </c>
      <c r="D13" s="53" t="s">
        <v>54</v>
      </c>
      <c r="E13" s="54" t="s">
        <v>46</v>
      </c>
      <c r="F13" s="55">
        <v>3480067.54</v>
      </c>
      <c r="G13" s="400"/>
      <c r="H13" s="401"/>
      <c r="I13" s="15"/>
    </row>
    <row r="14" spans="1:23" s="1" customFormat="1" ht="42.75" customHeight="1" x14ac:dyDescent="0.2">
      <c r="A14" s="44">
        <v>6</v>
      </c>
      <c r="B14" s="45" t="s">
        <v>28</v>
      </c>
      <c r="C14" s="46" t="s">
        <v>55</v>
      </c>
      <c r="D14" s="37" t="s">
        <v>56</v>
      </c>
      <c r="E14" s="38">
        <v>41486</v>
      </c>
      <c r="F14" s="47">
        <v>4222922.25</v>
      </c>
      <c r="G14" s="392"/>
      <c r="H14" s="393"/>
      <c r="I14" s="15"/>
    </row>
    <row r="15" spans="1:23" s="1" customFormat="1" ht="104.25" customHeight="1" x14ac:dyDescent="0.2">
      <c r="A15" s="44">
        <v>7</v>
      </c>
      <c r="B15" s="45" t="s">
        <v>28</v>
      </c>
      <c r="C15" s="46" t="s">
        <v>57</v>
      </c>
      <c r="D15" s="37" t="s">
        <v>58</v>
      </c>
      <c r="E15" s="38">
        <v>41213</v>
      </c>
      <c r="F15" s="47">
        <v>3559396</v>
      </c>
      <c r="G15" s="56" t="s">
        <v>59</v>
      </c>
      <c r="H15" s="57" t="s">
        <v>60</v>
      </c>
      <c r="I15" s="15"/>
    </row>
    <row r="16" spans="1:23" s="1" customFormat="1" ht="81.75" customHeight="1" x14ac:dyDescent="0.2">
      <c r="A16" s="48">
        <v>8</v>
      </c>
      <c r="B16" s="45" t="s">
        <v>28</v>
      </c>
      <c r="C16" s="46" t="s">
        <v>61</v>
      </c>
      <c r="D16" s="37" t="s">
        <v>62</v>
      </c>
      <c r="E16" s="38">
        <v>41243</v>
      </c>
      <c r="F16" s="47">
        <v>3398125.85</v>
      </c>
      <c r="G16" s="56" t="s">
        <v>63</v>
      </c>
      <c r="H16" s="57" t="s">
        <v>64</v>
      </c>
      <c r="I16" s="15"/>
    </row>
    <row r="17" spans="1:9" s="1" customFormat="1" ht="50.25" customHeight="1" x14ac:dyDescent="0.2">
      <c r="A17" s="44">
        <v>9</v>
      </c>
      <c r="B17" s="45" t="s">
        <v>28</v>
      </c>
      <c r="C17" s="46" t="s">
        <v>65</v>
      </c>
      <c r="D17" s="37" t="s">
        <v>66</v>
      </c>
      <c r="E17" s="38">
        <v>41333</v>
      </c>
      <c r="F17" s="47">
        <v>1302541.19</v>
      </c>
      <c r="G17" s="391" t="s">
        <v>67</v>
      </c>
      <c r="H17" s="383" t="s">
        <v>68</v>
      </c>
      <c r="I17" s="15"/>
    </row>
    <row r="18" spans="1:9" s="1" customFormat="1" ht="53.25" customHeight="1" x14ac:dyDescent="0.2">
      <c r="A18" s="44">
        <v>10</v>
      </c>
      <c r="B18" s="45" t="s">
        <v>28</v>
      </c>
      <c r="C18" s="46" t="s">
        <v>65</v>
      </c>
      <c r="D18" s="37" t="s">
        <v>69</v>
      </c>
      <c r="E18" s="38">
        <v>41333</v>
      </c>
      <c r="F18" s="47">
        <v>3253215.21</v>
      </c>
      <c r="G18" s="392"/>
      <c r="H18" s="393"/>
      <c r="I18" s="15"/>
    </row>
    <row r="19" spans="1:9" s="1" customFormat="1" ht="45" customHeight="1" x14ac:dyDescent="0.2">
      <c r="A19" s="48">
        <v>11</v>
      </c>
      <c r="B19" s="58" t="s">
        <v>28</v>
      </c>
      <c r="C19" s="46" t="s">
        <v>55</v>
      </c>
      <c r="D19" s="37" t="s">
        <v>70</v>
      </c>
      <c r="E19" s="38">
        <v>41608</v>
      </c>
      <c r="F19" s="47">
        <v>6343818.2000000002</v>
      </c>
      <c r="G19" s="46" t="s">
        <v>48</v>
      </c>
      <c r="H19" s="50" t="s">
        <v>49</v>
      </c>
      <c r="I19" s="15"/>
    </row>
    <row r="20" spans="1:9" s="1" customFormat="1" ht="93.75" customHeight="1" x14ac:dyDescent="0.2">
      <c r="A20" s="44">
        <v>12</v>
      </c>
      <c r="B20" s="17" t="s">
        <v>71</v>
      </c>
      <c r="C20" s="18" t="s">
        <v>72</v>
      </c>
      <c r="D20" s="19" t="s">
        <v>73</v>
      </c>
      <c r="E20" s="20">
        <v>41060</v>
      </c>
      <c r="F20" s="34">
        <v>566056.68999999994</v>
      </c>
      <c r="G20" s="59" t="s">
        <v>74</v>
      </c>
      <c r="H20" s="50" t="s">
        <v>75</v>
      </c>
      <c r="I20" s="15"/>
    </row>
    <row r="21" spans="1:9" s="15" customFormat="1" ht="117" customHeight="1" x14ac:dyDescent="0.2">
      <c r="A21" s="48">
        <v>13</v>
      </c>
      <c r="B21" s="17" t="s">
        <v>71</v>
      </c>
      <c r="C21" s="18" t="s">
        <v>76</v>
      </c>
      <c r="D21" s="19" t="s">
        <v>77</v>
      </c>
      <c r="E21" s="20">
        <v>41274</v>
      </c>
      <c r="F21" s="34">
        <v>3594975.73</v>
      </c>
      <c r="G21" s="60" t="s">
        <v>78</v>
      </c>
      <c r="H21" s="57" t="s">
        <v>79</v>
      </c>
    </row>
    <row r="22" spans="1:9" s="15" customFormat="1" ht="43.5" customHeight="1" x14ac:dyDescent="0.2">
      <c r="A22" s="48">
        <v>14</v>
      </c>
      <c r="B22" s="49" t="s">
        <v>80</v>
      </c>
      <c r="C22" s="18" t="s">
        <v>81</v>
      </c>
      <c r="D22" s="19" t="s">
        <v>82</v>
      </c>
      <c r="E22" s="20">
        <v>41608</v>
      </c>
      <c r="F22" s="34">
        <v>226019.86</v>
      </c>
      <c r="G22" s="18" t="s">
        <v>48</v>
      </c>
      <c r="H22" s="343" t="s">
        <v>83</v>
      </c>
    </row>
    <row r="23" spans="1:9" s="15" customFormat="1" ht="42" customHeight="1" x14ac:dyDescent="0.2">
      <c r="A23" s="48">
        <v>15</v>
      </c>
      <c r="B23" s="49" t="s">
        <v>80</v>
      </c>
      <c r="C23" s="18" t="s">
        <v>84</v>
      </c>
      <c r="D23" s="19" t="s">
        <v>85</v>
      </c>
      <c r="E23" s="20">
        <v>41425</v>
      </c>
      <c r="F23" s="34">
        <v>407517.02</v>
      </c>
      <c r="G23" s="18" t="s">
        <v>86</v>
      </c>
      <c r="H23" s="359"/>
    </row>
    <row r="24" spans="1:9" s="1" customFormat="1" ht="51" customHeight="1" x14ac:dyDescent="0.2">
      <c r="A24" s="44">
        <v>16</v>
      </c>
      <c r="B24" s="45" t="s">
        <v>80</v>
      </c>
      <c r="C24" s="46" t="s">
        <v>87</v>
      </c>
      <c r="D24" s="37" t="s">
        <v>88</v>
      </c>
      <c r="E24" s="38">
        <v>41364</v>
      </c>
      <c r="F24" s="47">
        <v>2022158.08</v>
      </c>
      <c r="G24" s="56" t="s">
        <v>89</v>
      </c>
      <c r="H24" s="57" t="s">
        <v>90</v>
      </c>
      <c r="I24" s="15"/>
    </row>
    <row r="25" spans="1:9" s="15" customFormat="1" ht="29.25" x14ac:dyDescent="0.2">
      <c r="A25" s="48">
        <v>17</v>
      </c>
      <c r="B25" s="49" t="s">
        <v>80</v>
      </c>
      <c r="C25" s="18" t="s">
        <v>91</v>
      </c>
      <c r="D25" s="19" t="s">
        <v>92</v>
      </c>
      <c r="E25" s="20">
        <v>41394</v>
      </c>
      <c r="F25" s="34">
        <v>1063581.77</v>
      </c>
      <c r="G25" s="18" t="s">
        <v>93</v>
      </c>
      <c r="H25" s="50" t="s">
        <v>94</v>
      </c>
    </row>
    <row r="26" spans="1:9" s="15" customFormat="1" ht="38.25" customHeight="1" x14ac:dyDescent="0.2">
      <c r="A26" s="48">
        <v>18</v>
      </c>
      <c r="B26" s="61" t="s">
        <v>95</v>
      </c>
      <c r="C26" s="31" t="s">
        <v>96</v>
      </c>
      <c r="D26" s="62" t="s">
        <v>97</v>
      </c>
      <c r="E26" s="63">
        <v>41305</v>
      </c>
      <c r="F26" s="64">
        <v>1070844.81</v>
      </c>
      <c r="G26" s="358" t="s">
        <v>98</v>
      </c>
      <c r="H26" s="383" t="s">
        <v>99</v>
      </c>
    </row>
    <row r="27" spans="1:9" s="15" customFormat="1" ht="29.25" x14ac:dyDescent="0.2">
      <c r="A27" s="48">
        <v>19</v>
      </c>
      <c r="B27" s="49" t="s">
        <v>95</v>
      </c>
      <c r="C27" s="18" t="s">
        <v>100</v>
      </c>
      <c r="D27" s="19" t="s">
        <v>101</v>
      </c>
      <c r="E27" s="20">
        <v>41364</v>
      </c>
      <c r="F27" s="34">
        <v>255942.14</v>
      </c>
      <c r="G27" s="374"/>
      <c r="H27" s="393"/>
    </row>
    <row r="28" spans="1:9" s="15" customFormat="1" ht="29.25" x14ac:dyDescent="0.2">
      <c r="A28" s="48">
        <v>20</v>
      </c>
      <c r="B28" s="17" t="s">
        <v>95</v>
      </c>
      <c r="C28" s="18" t="s">
        <v>102</v>
      </c>
      <c r="D28" s="19" t="s">
        <v>103</v>
      </c>
      <c r="E28" s="20">
        <v>41425</v>
      </c>
      <c r="F28" s="34">
        <v>562482.81000000006</v>
      </c>
      <c r="G28" s="18" t="s">
        <v>104</v>
      </c>
      <c r="H28" s="57" t="s">
        <v>105</v>
      </c>
    </row>
    <row r="29" spans="1:9" s="15" customFormat="1" ht="40.5" customHeight="1" x14ac:dyDescent="0.2">
      <c r="A29" s="48">
        <v>21</v>
      </c>
      <c r="B29" s="17" t="s">
        <v>106</v>
      </c>
      <c r="C29" s="18" t="s">
        <v>107</v>
      </c>
      <c r="D29" s="19" t="s">
        <v>108</v>
      </c>
      <c r="E29" s="20">
        <v>40816</v>
      </c>
      <c r="F29" s="34">
        <v>730726.76</v>
      </c>
      <c r="G29" s="18" t="s">
        <v>48</v>
      </c>
      <c r="H29" s="57" t="s">
        <v>109</v>
      </c>
    </row>
    <row r="30" spans="1:9" s="15" customFormat="1" ht="39.75" customHeight="1" x14ac:dyDescent="0.2">
      <c r="A30" s="48">
        <v>22</v>
      </c>
      <c r="B30" s="49" t="s">
        <v>106</v>
      </c>
      <c r="C30" s="18" t="s">
        <v>107</v>
      </c>
      <c r="D30" s="19" t="s">
        <v>110</v>
      </c>
      <c r="E30" s="20">
        <v>40847</v>
      </c>
      <c r="F30" s="34">
        <v>572805.74</v>
      </c>
      <c r="G30" s="18" t="s">
        <v>48</v>
      </c>
      <c r="H30" s="57" t="s">
        <v>111</v>
      </c>
    </row>
    <row r="31" spans="1:9" s="15" customFormat="1" ht="140.25" customHeight="1" x14ac:dyDescent="0.2">
      <c r="A31" s="48">
        <v>23</v>
      </c>
      <c r="B31" s="49" t="s">
        <v>106</v>
      </c>
      <c r="C31" s="18" t="s">
        <v>112</v>
      </c>
      <c r="D31" s="19" t="s">
        <v>113</v>
      </c>
      <c r="E31" s="20">
        <v>40999</v>
      </c>
      <c r="F31" s="34">
        <v>3220370.76</v>
      </c>
      <c r="G31" s="65" t="s">
        <v>114</v>
      </c>
      <c r="H31" s="57" t="s">
        <v>115</v>
      </c>
    </row>
    <row r="32" spans="1:9" s="15" customFormat="1" ht="129.75" customHeight="1" x14ac:dyDescent="0.2">
      <c r="A32" s="48">
        <v>24</v>
      </c>
      <c r="B32" s="17" t="s">
        <v>106</v>
      </c>
      <c r="C32" s="18" t="s">
        <v>116</v>
      </c>
      <c r="D32" s="19" t="s">
        <v>117</v>
      </c>
      <c r="E32" s="20">
        <v>41060</v>
      </c>
      <c r="F32" s="34">
        <v>676761.72</v>
      </c>
      <c r="G32" s="65" t="s">
        <v>118</v>
      </c>
      <c r="H32" s="57" t="s">
        <v>119</v>
      </c>
    </row>
    <row r="33" spans="1:9" s="15" customFormat="1" ht="43.5" customHeight="1" x14ac:dyDescent="0.2">
      <c r="A33" s="48">
        <v>25</v>
      </c>
      <c r="B33" s="61" t="s">
        <v>120</v>
      </c>
      <c r="C33" s="31" t="s">
        <v>121</v>
      </c>
      <c r="D33" s="62" t="s">
        <v>122</v>
      </c>
      <c r="E33" s="63">
        <v>40602</v>
      </c>
      <c r="F33" s="64">
        <v>1149276.1299999999</v>
      </c>
      <c r="G33" s="394" t="s">
        <v>123</v>
      </c>
      <c r="H33" s="395" t="s">
        <v>124</v>
      </c>
    </row>
    <row r="34" spans="1:9" s="15" customFormat="1" ht="75" customHeight="1" x14ac:dyDescent="0.2">
      <c r="A34" s="48">
        <v>26</v>
      </c>
      <c r="B34" s="66" t="s">
        <v>120</v>
      </c>
      <c r="C34" s="67" t="s">
        <v>121</v>
      </c>
      <c r="D34" s="68" t="s">
        <v>125</v>
      </c>
      <c r="E34" s="69">
        <v>40694</v>
      </c>
      <c r="F34" s="70">
        <v>172424.47</v>
      </c>
      <c r="G34" s="374"/>
      <c r="H34" s="396"/>
    </row>
    <row r="35" spans="1:9" s="15" customFormat="1" ht="80.25" customHeight="1" x14ac:dyDescent="0.2">
      <c r="A35" s="48">
        <v>27</v>
      </c>
      <c r="B35" s="49" t="s">
        <v>120</v>
      </c>
      <c r="C35" s="18" t="s">
        <v>126</v>
      </c>
      <c r="D35" s="19" t="s">
        <v>127</v>
      </c>
      <c r="E35" s="20">
        <v>40602</v>
      </c>
      <c r="F35" s="34">
        <v>1173456.24</v>
      </c>
      <c r="G35" s="65" t="s">
        <v>128</v>
      </c>
      <c r="H35" s="71" t="s">
        <v>129</v>
      </c>
    </row>
    <row r="36" spans="1:9" s="1" customFormat="1" ht="42.75" customHeight="1" x14ac:dyDescent="0.2">
      <c r="A36" s="44">
        <v>28</v>
      </c>
      <c r="B36" s="49" t="s">
        <v>120</v>
      </c>
      <c r="C36" s="18" t="s">
        <v>130</v>
      </c>
      <c r="D36" s="19" t="s">
        <v>62</v>
      </c>
      <c r="E36" s="20">
        <v>40633</v>
      </c>
      <c r="F36" s="34">
        <v>1924.46</v>
      </c>
      <c r="G36" s="376" t="s">
        <v>48</v>
      </c>
      <c r="H36" s="358" t="s">
        <v>131</v>
      </c>
      <c r="I36" s="15"/>
    </row>
    <row r="37" spans="1:9" s="1" customFormat="1" ht="36.75" customHeight="1" x14ac:dyDescent="0.2">
      <c r="A37" s="48">
        <v>29</v>
      </c>
      <c r="B37" s="49" t="s">
        <v>120</v>
      </c>
      <c r="C37" s="18" t="s">
        <v>132</v>
      </c>
      <c r="D37" s="19" t="s">
        <v>133</v>
      </c>
      <c r="E37" s="20">
        <v>40633</v>
      </c>
      <c r="F37" s="34">
        <v>213.83</v>
      </c>
      <c r="G37" s="377"/>
      <c r="H37" s="373"/>
      <c r="I37" s="15"/>
    </row>
    <row r="38" spans="1:9" s="1" customFormat="1" ht="40.5" customHeight="1" x14ac:dyDescent="0.2">
      <c r="A38" s="44">
        <v>30</v>
      </c>
      <c r="B38" s="49" t="s">
        <v>120</v>
      </c>
      <c r="C38" s="18" t="s">
        <v>134</v>
      </c>
      <c r="D38" s="19" t="s">
        <v>135</v>
      </c>
      <c r="E38" s="20">
        <v>40633</v>
      </c>
      <c r="F38" s="34">
        <v>5345.74</v>
      </c>
      <c r="G38" s="377"/>
      <c r="H38" s="373"/>
      <c r="I38" s="15"/>
    </row>
    <row r="39" spans="1:9" s="1" customFormat="1" ht="41.25" customHeight="1" x14ac:dyDescent="0.2">
      <c r="A39" s="44">
        <v>31</v>
      </c>
      <c r="B39" s="49" t="s">
        <v>120</v>
      </c>
      <c r="C39" s="18" t="s">
        <v>136</v>
      </c>
      <c r="D39" s="19" t="s">
        <v>137</v>
      </c>
      <c r="E39" s="20">
        <v>40633</v>
      </c>
      <c r="F39" s="34">
        <v>6628.72</v>
      </c>
      <c r="G39" s="377"/>
      <c r="H39" s="373"/>
      <c r="I39" s="15"/>
    </row>
    <row r="40" spans="1:9" s="1" customFormat="1" ht="32.25" customHeight="1" x14ac:dyDescent="0.2">
      <c r="A40" s="48">
        <v>32</v>
      </c>
      <c r="B40" s="49" t="s">
        <v>120</v>
      </c>
      <c r="C40" s="18" t="s">
        <v>138</v>
      </c>
      <c r="D40" s="19" t="s">
        <v>139</v>
      </c>
      <c r="E40" s="20">
        <v>40633</v>
      </c>
      <c r="F40" s="34">
        <v>6842.55</v>
      </c>
      <c r="G40" s="377"/>
      <c r="H40" s="373"/>
      <c r="I40" s="15"/>
    </row>
    <row r="41" spans="1:9" s="1" customFormat="1" ht="45" customHeight="1" x14ac:dyDescent="0.2">
      <c r="A41" s="44">
        <v>33</v>
      </c>
      <c r="B41" s="49" t="s">
        <v>120</v>
      </c>
      <c r="C41" s="18" t="s">
        <v>140</v>
      </c>
      <c r="D41" s="19" t="s">
        <v>141</v>
      </c>
      <c r="E41" s="20">
        <v>40694</v>
      </c>
      <c r="F41" s="34">
        <v>3277.36</v>
      </c>
      <c r="G41" s="377"/>
      <c r="H41" s="373"/>
      <c r="I41" s="15"/>
    </row>
    <row r="42" spans="1:9" s="1" customFormat="1" ht="41.25" customHeight="1" x14ac:dyDescent="0.2">
      <c r="A42" s="44">
        <v>34</v>
      </c>
      <c r="B42" s="49" t="s">
        <v>120</v>
      </c>
      <c r="C42" s="18" t="s">
        <v>142</v>
      </c>
      <c r="D42" s="19" t="s">
        <v>143</v>
      </c>
      <c r="E42" s="20">
        <v>40694</v>
      </c>
      <c r="F42" s="34">
        <v>655.47</v>
      </c>
      <c r="G42" s="377"/>
      <c r="H42" s="373"/>
      <c r="I42" s="15"/>
    </row>
    <row r="43" spans="1:9" s="1" customFormat="1" ht="36.75" customHeight="1" x14ac:dyDescent="0.2">
      <c r="A43" s="48">
        <v>35</v>
      </c>
      <c r="B43" s="49" t="s">
        <v>120</v>
      </c>
      <c r="C43" s="18" t="s">
        <v>144</v>
      </c>
      <c r="D43" s="19" t="s">
        <v>145</v>
      </c>
      <c r="E43" s="20">
        <v>40694</v>
      </c>
      <c r="F43" s="34">
        <v>10815.27</v>
      </c>
      <c r="G43" s="377"/>
      <c r="H43" s="373"/>
      <c r="I43" s="15"/>
    </row>
    <row r="44" spans="1:9" s="1" customFormat="1" ht="38.25" customHeight="1" x14ac:dyDescent="0.2">
      <c r="A44" s="44">
        <v>36</v>
      </c>
      <c r="B44" s="49" t="s">
        <v>120</v>
      </c>
      <c r="C44" s="18" t="s">
        <v>146</v>
      </c>
      <c r="D44" s="19" t="s">
        <v>147</v>
      </c>
      <c r="E44" s="20">
        <v>40694</v>
      </c>
      <c r="F44" s="34">
        <v>2458.0100000000002</v>
      </c>
      <c r="G44" s="377"/>
      <c r="H44" s="373"/>
      <c r="I44" s="15"/>
    </row>
    <row r="45" spans="1:9" s="1" customFormat="1" ht="32.25" customHeight="1" x14ac:dyDescent="0.2">
      <c r="A45" s="44">
        <v>37</v>
      </c>
      <c r="B45" s="49" t="s">
        <v>120</v>
      </c>
      <c r="C45" s="18" t="s">
        <v>148</v>
      </c>
      <c r="D45" s="19" t="s">
        <v>149</v>
      </c>
      <c r="E45" s="20">
        <v>40694</v>
      </c>
      <c r="F45" s="34">
        <v>19664.12</v>
      </c>
      <c r="G45" s="378"/>
      <c r="H45" s="374"/>
      <c r="I45" s="15"/>
    </row>
    <row r="46" spans="1:9" s="15" customFormat="1" ht="39" customHeight="1" x14ac:dyDescent="0.2">
      <c r="A46" s="48">
        <v>38</v>
      </c>
      <c r="B46" s="61" t="s">
        <v>150</v>
      </c>
      <c r="C46" s="31" t="s">
        <v>151</v>
      </c>
      <c r="D46" s="62" t="s">
        <v>152</v>
      </c>
      <c r="E46" s="63" t="s">
        <v>46</v>
      </c>
      <c r="F46" s="64">
        <v>899353.34</v>
      </c>
      <c r="G46" s="18" t="s">
        <v>153</v>
      </c>
      <c r="H46" s="57" t="s">
        <v>154</v>
      </c>
    </row>
    <row r="47" spans="1:9" s="15" customFormat="1" ht="40.5" customHeight="1" x14ac:dyDescent="0.2">
      <c r="A47" s="48">
        <v>39</v>
      </c>
      <c r="B47" s="49" t="s">
        <v>150</v>
      </c>
      <c r="C47" s="18" t="s">
        <v>155</v>
      </c>
      <c r="D47" s="19" t="s">
        <v>156</v>
      </c>
      <c r="E47" s="20" t="s">
        <v>46</v>
      </c>
      <c r="F47" s="34">
        <v>105865.97</v>
      </c>
      <c r="G47" s="18" t="s">
        <v>153</v>
      </c>
      <c r="H47" s="57" t="s">
        <v>154</v>
      </c>
    </row>
    <row r="48" spans="1:9" s="15" customFormat="1" ht="39" customHeight="1" x14ac:dyDescent="0.2">
      <c r="A48" s="48">
        <v>40</v>
      </c>
      <c r="B48" s="49" t="s">
        <v>150</v>
      </c>
      <c r="C48" s="18" t="s">
        <v>157</v>
      </c>
      <c r="D48" s="19" t="s">
        <v>158</v>
      </c>
      <c r="E48" s="20" t="s">
        <v>46</v>
      </c>
      <c r="F48" s="34">
        <v>90476.5</v>
      </c>
      <c r="G48" s="18" t="s">
        <v>153</v>
      </c>
      <c r="H48" s="57" t="s">
        <v>154</v>
      </c>
    </row>
    <row r="49" spans="1:8" s="15" customFormat="1" ht="42.75" customHeight="1" x14ac:dyDescent="0.2">
      <c r="A49" s="48">
        <v>41</v>
      </c>
      <c r="B49" s="49" t="s">
        <v>150</v>
      </c>
      <c r="C49" s="18" t="s">
        <v>159</v>
      </c>
      <c r="D49" s="19" t="s">
        <v>160</v>
      </c>
      <c r="E49" s="20" t="s">
        <v>46</v>
      </c>
      <c r="F49" s="34">
        <v>199724.76</v>
      </c>
      <c r="G49" s="18" t="s">
        <v>153</v>
      </c>
      <c r="H49" s="57" t="s">
        <v>154</v>
      </c>
    </row>
    <row r="50" spans="1:8" s="15" customFormat="1" ht="39" x14ac:dyDescent="0.2">
      <c r="A50" s="48">
        <v>42</v>
      </c>
      <c r="B50" s="49" t="s">
        <v>150</v>
      </c>
      <c r="C50" s="18" t="s">
        <v>161</v>
      </c>
      <c r="D50" s="19" t="s">
        <v>162</v>
      </c>
      <c r="E50" s="20" t="s">
        <v>46</v>
      </c>
      <c r="F50" s="34">
        <v>290032.15000000002</v>
      </c>
      <c r="G50" s="18" t="s">
        <v>153</v>
      </c>
      <c r="H50" s="57" t="s">
        <v>154</v>
      </c>
    </row>
    <row r="51" spans="1:8" s="15" customFormat="1" ht="39" x14ac:dyDescent="0.2">
      <c r="A51" s="48">
        <v>43</v>
      </c>
      <c r="B51" s="66" t="s">
        <v>150</v>
      </c>
      <c r="C51" s="67" t="s">
        <v>163</v>
      </c>
      <c r="D51" s="68" t="s">
        <v>164</v>
      </c>
      <c r="E51" s="69" t="s">
        <v>46</v>
      </c>
      <c r="F51" s="70">
        <v>121086.31</v>
      </c>
      <c r="G51" s="18" t="s">
        <v>153</v>
      </c>
      <c r="H51" s="57" t="s">
        <v>154</v>
      </c>
    </row>
    <row r="52" spans="1:8" s="73" customFormat="1" ht="29.25" x14ac:dyDescent="0.2">
      <c r="A52" s="48">
        <v>44</v>
      </c>
      <c r="B52" s="17" t="s">
        <v>165</v>
      </c>
      <c r="C52" s="18" t="s">
        <v>166</v>
      </c>
      <c r="D52" s="19" t="s">
        <v>167</v>
      </c>
      <c r="E52" s="20">
        <v>40574</v>
      </c>
      <c r="F52" s="34">
        <v>2295621.7599999998</v>
      </c>
      <c r="G52" s="18" t="s">
        <v>153</v>
      </c>
      <c r="H52" s="72" t="s">
        <v>168</v>
      </c>
    </row>
    <row r="53" spans="1:8" s="15" customFormat="1" ht="31.5" customHeight="1" x14ac:dyDescent="0.2">
      <c r="A53" s="48">
        <v>45</v>
      </c>
      <c r="B53" s="49" t="s">
        <v>165</v>
      </c>
      <c r="C53" s="18" t="s">
        <v>166</v>
      </c>
      <c r="D53" s="19" t="s">
        <v>169</v>
      </c>
      <c r="E53" s="20">
        <v>40574</v>
      </c>
      <c r="F53" s="34">
        <v>488233.71</v>
      </c>
      <c r="G53" s="371" t="s">
        <v>170</v>
      </c>
      <c r="H53" s="389" t="s">
        <v>171</v>
      </c>
    </row>
    <row r="54" spans="1:8" s="15" customFormat="1" ht="29.25" x14ac:dyDescent="0.2">
      <c r="A54" s="48">
        <v>46</v>
      </c>
      <c r="B54" s="49" t="s">
        <v>165</v>
      </c>
      <c r="C54" s="18" t="s">
        <v>166</v>
      </c>
      <c r="D54" s="19" t="s">
        <v>172</v>
      </c>
      <c r="E54" s="20">
        <v>40694</v>
      </c>
      <c r="F54" s="34">
        <v>1319934.8799999999</v>
      </c>
      <c r="G54" s="388"/>
      <c r="H54" s="390"/>
    </row>
    <row r="55" spans="1:8" s="15" customFormat="1" ht="29.25" x14ac:dyDescent="0.2">
      <c r="A55" s="48">
        <v>47</v>
      </c>
      <c r="B55" s="49" t="s">
        <v>165</v>
      </c>
      <c r="C55" s="18" t="s">
        <v>166</v>
      </c>
      <c r="D55" s="19" t="s">
        <v>173</v>
      </c>
      <c r="E55" s="20">
        <v>40694</v>
      </c>
      <c r="F55" s="34">
        <v>1679146.04</v>
      </c>
      <c r="G55" s="388"/>
      <c r="H55" s="390"/>
    </row>
    <row r="56" spans="1:8" s="15" customFormat="1" ht="29.25" x14ac:dyDescent="0.2">
      <c r="A56" s="48">
        <v>48</v>
      </c>
      <c r="B56" s="49" t="s">
        <v>165</v>
      </c>
      <c r="C56" s="18" t="s">
        <v>166</v>
      </c>
      <c r="D56" s="19" t="s">
        <v>174</v>
      </c>
      <c r="E56" s="20">
        <v>40908</v>
      </c>
      <c r="F56" s="34">
        <v>1571861.86</v>
      </c>
      <c r="G56" s="384"/>
      <c r="H56" s="390"/>
    </row>
    <row r="57" spans="1:8" s="15" customFormat="1" ht="29.25" x14ac:dyDescent="0.2">
      <c r="A57" s="48">
        <v>49</v>
      </c>
      <c r="B57" s="49" t="s">
        <v>165</v>
      </c>
      <c r="C57" s="18" t="s">
        <v>175</v>
      </c>
      <c r="D57" s="19" t="s">
        <v>176</v>
      </c>
      <c r="E57" s="20">
        <v>40602</v>
      </c>
      <c r="F57" s="34">
        <v>383480.43</v>
      </c>
      <c r="G57" s="71" t="s">
        <v>177</v>
      </c>
      <c r="H57" s="72" t="s">
        <v>178</v>
      </c>
    </row>
    <row r="58" spans="1:8" s="15" customFormat="1" ht="29.25" x14ac:dyDescent="0.2">
      <c r="A58" s="48">
        <v>50</v>
      </c>
      <c r="B58" s="49" t="s">
        <v>165</v>
      </c>
      <c r="C58" s="18" t="s">
        <v>179</v>
      </c>
      <c r="D58" s="19" t="s">
        <v>180</v>
      </c>
      <c r="E58" s="20">
        <v>40633</v>
      </c>
      <c r="F58" s="34">
        <v>1614535.41</v>
      </c>
      <c r="G58" s="71" t="s">
        <v>181</v>
      </c>
      <c r="H58" s="72" t="s">
        <v>182</v>
      </c>
    </row>
    <row r="59" spans="1:8" s="15" customFormat="1" ht="37.5" customHeight="1" x14ac:dyDescent="0.2">
      <c r="A59" s="48">
        <v>51</v>
      </c>
      <c r="B59" s="49" t="s">
        <v>165</v>
      </c>
      <c r="C59" s="18" t="s">
        <v>179</v>
      </c>
      <c r="D59" s="19" t="s">
        <v>183</v>
      </c>
      <c r="E59" s="20">
        <v>40633</v>
      </c>
      <c r="F59" s="34">
        <v>3070105.5</v>
      </c>
      <c r="G59" s="71" t="s">
        <v>181</v>
      </c>
      <c r="H59" s="72" t="s">
        <v>182</v>
      </c>
    </row>
    <row r="60" spans="1:8" s="15" customFormat="1" ht="48.75" customHeight="1" x14ac:dyDescent="0.2">
      <c r="A60" s="48">
        <v>52</v>
      </c>
      <c r="B60" s="49" t="s">
        <v>165</v>
      </c>
      <c r="C60" s="18" t="s">
        <v>184</v>
      </c>
      <c r="D60" s="19" t="s">
        <v>185</v>
      </c>
      <c r="E60" s="20">
        <v>40755</v>
      </c>
      <c r="F60" s="34">
        <v>1836208.54</v>
      </c>
      <c r="G60" s="71" t="s">
        <v>186</v>
      </c>
      <c r="H60" s="72" t="s">
        <v>187</v>
      </c>
    </row>
    <row r="61" spans="1:8" s="15" customFormat="1" ht="34.5" customHeight="1" x14ac:dyDescent="0.2">
      <c r="A61" s="48">
        <v>53</v>
      </c>
      <c r="B61" s="49" t="s">
        <v>165</v>
      </c>
      <c r="C61" s="18" t="s">
        <v>166</v>
      </c>
      <c r="D61" s="19" t="s">
        <v>188</v>
      </c>
      <c r="E61" s="20">
        <v>40816</v>
      </c>
      <c r="F61" s="34">
        <v>273921.26</v>
      </c>
      <c r="G61" s="71" t="s">
        <v>189</v>
      </c>
      <c r="H61" s="72" t="s">
        <v>190</v>
      </c>
    </row>
    <row r="62" spans="1:8" s="15" customFormat="1" ht="39.75" customHeight="1" x14ac:dyDescent="0.2">
      <c r="A62" s="48">
        <v>54</v>
      </c>
      <c r="B62" s="49" t="s">
        <v>165</v>
      </c>
      <c r="C62" s="18" t="s">
        <v>191</v>
      </c>
      <c r="D62" s="19" t="s">
        <v>192</v>
      </c>
      <c r="E62" s="20">
        <v>40939</v>
      </c>
      <c r="F62" s="34">
        <v>4045910.24</v>
      </c>
      <c r="G62" s="57" t="s">
        <v>193</v>
      </c>
      <c r="H62" s="72" t="s">
        <v>194</v>
      </c>
    </row>
    <row r="63" spans="1:8" s="15" customFormat="1" ht="41.25" customHeight="1" x14ac:dyDescent="0.2">
      <c r="A63" s="48">
        <v>55</v>
      </c>
      <c r="B63" s="49" t="s">
        <v>165</v>
      </c>
      <c r="C63" s="18" t="s">
        <v>195</v>
      </c>
      <c r="D63" s="19" t="s">
        <v>196</v>
      </c>
      <c r="E63" s="20">
        <v>40939</v>
      </c>
      <c r="F63" s="34">
        <v>2907927.5</v>
      </c>
      <c r="G63" s="57" t="s">
        <v>197</v>
      </c>
      <c r="H63" s="72" t="s">
        <v>198</v>
      </c>
    </row>
    <row r="64" spans="1:8" s="15" customFormat="1" ht="48.75" customHeight="1" x14ac:dyDescent="0.2">
      <c r="A64" s="48">
        <v>56</v>
      </c>
      <c r="B64" s="49" t="s">
        <v>165</v>
      </c>
      <c r="C64" s="18" t="s">
        <v>199</v>
      </c>
      <c r="D64" s="19" t="s">
        <v>200</v>
      </c>
      <c r="E64" s="20">
        <v>41060</v>
      </c>
      <c r="F64" s="34">
        <v>2373705.71</v>
      </c>
      <c r="G64" s="71" t="s">
        <v>201</v>
      </c>
      <c r="H64" s="72" t="s">
        <v>202</v>
      </c>
    </row>
    <row r="65" spans="1:8" s="15" customFormat="1" ht="54" customHeight="1" x14ac:dyDescent="0.2">
      <c r="A65" s="48">
        <v>57</v>
      </c>
      <c r="B65" s="49" t="s">
        <v>165</v>
      </c>
      <c r="C65" s="18" t="s">
        <v>195</v>
      </c>
      <c r="D65" s="19" t="s">
        <v>203</v>
      </c>
      <c r="E65" s="20">
        <v>41121</v>
      </c>
      <c r="F65" s="34">
        <v>1410833.37</v>
      </c>
      <c r="G65" s="71" t="s">
        <v>204</v>
      </c>
      <c r="H65" s="72" t="s">
        <v>205</v>
      </c>
    </row>
    <row r="66" spans="1:8" s="15" customFormat="1" ht="52.5" customHeight="1" x14ac:dyDescent="0.2">
      <c r="A66" s="48">
        <v>58</v>
      </c>
      <c r="B66" s="49" t="s">
        <v>165</v>
      </c>
      <c r="C66" s="18" t="s">
        <v>195</v>
      </c>
      <c r="D66" s="19" t="s">
        <v>206</v>
      </c>
      <c r="E66" s="20">
        <v>41182</v>
      </c>
      <c r="F66" s="34">
        <v>929838.7</v>
      </c>
      <c r="G66" s="57" t="s">
        <v>207</v>
      </c>
      <c r="H66" s="72" t="s">
        <v>208</v>
      </c>
    </row>
    <row r="67" spans="1:8" s="15" customFormat="1" ht="62.25" customHeight="1" x14ac:dyDescent="0.2">
      <c r="A67" s="48">
        <v>59</v>
      </c>
      <c r="B67" s="49" t="s">
        <v>165</v>
      </c>
      <c r="C67" s="18" t="s">
        <v>195</v>
      </c>
      <c r="D67" s="19" t="s">
        <v>209</v>
      </c>
      <c r="E67" s="20">
        <v>41213</v>
      </c>
      <c r="F67" s="34">
        <v>1138717.68</v>
      </c>
      <c r="G67" s="57" t="s">
        <v>210</v>
      </c>
      <c r="H67" s="72" t="s">
        <v>211</v>
      </c>
    </row>
    <row r="68" spans="1:8" s="15" customFormat="1" ht="29.25" x14ac:dyDescent="0.2">
      <c r="A68" s="48">
        <v>60</v>
      </c>
      <c r="B68" s="49" t="s">
        <v>165</v>
      </c>
      <c r="C68" s="18" t="s">
        <v>199</v>
      </c>
      <c r="D68" s="19" t="s">
        <v>137</v>
      </c>
      <c r="E68" s="20">
        <v>41243</v>
      </c>
      <c r="F68" s="34">
        <v>1402547.34</v>
      </c>
      <c r="G68" s="57" t="s">
        <v>212</v>
      </c>
      <c r="H68" s="57" t="s">
        <v>213</v>
      </c>
    </row>
    <row r="69" spans="1:8" s="15" customFormat="1" ht="29.25" x14ac:dyDescent="0.2">
      <c r="A69" s="48">
        <v>61</v>
      </c>
      <c r="B69" s="49" t="s">
        <v>165</v>
      </c>
      <c r="C69" s="18" t="s">
        <v>195</v>
      </c>
      <c r="D69" s="19" t="s">
        <v>214</v>
      </c>
      <c r="E69" s="20">
        <v>41274</v>
      </c>
      <c r="F69" s="34">
        <v>224860.59</v>
      </c>
      <c r="G69" s="57" t="s">
        <v>215</v>
      </c>
      <c r="H69" s="57" t="s">
        <v>216</v>
      </c>
    </row>
    <row r="70" spans="1:8" s="15" customFormat="1" ht="29.25" x14ac:dyDescent="0.2">
      <c r="A70" s="48">
        <v>62</v>
      </c>
      <c r="B70" s="49" t="s">
        <v>165</v>
      </c>
      <c r="C70" s="18" t="s">
        <v>217</v>
      </c>
      <c r="D70" s="19" t="s">
        <v>218</v>
      </c>
      <c r="E70" s="20">
        <v>41305</v>
      </c>
      <c r="F70" s="34">
        <v>1416009.55</v>
      </c>
      <c r="G70" s="383" t="s">
        <v>219</v>
      </c>
      <c r="H70" s="383" t="s">
        <v>220</v>
      </c>
    </row>
    <row r="71" spans="1:8" s="15" customFormat="1" ht="29.25" x14ac:dyDescent="0.2">
      <c r="A71" s="48">
        <v>63</v>
      </c>
      <c r="B71" s="49" t="s">
        <v>165</v>
      </c>
      <c r="C71" s="18" t="s">
        <v>217</v>
      </c>
      <c r="D71" s="19" t="s">
        <v>221</v>
      </c>
      <c r="E71" s="20">
        <v>41333</v>
      </c>
      <c r="F71" s="34">
        <v>1346733.61</v>
      </c>
      <c r="G71" s="384"/>
      <c r="H71" s="384"/>
    </row>
    <row r="72" spans="1:8" s="15" customFormat="1" ht="31.5" customHeight="1" x14ac:dyDescent="0.2">
      <c r="A72" s="48">
        <v>64</v>
      </c>
      <c r="B72" s="49" t="s">
        <v>165</v>
      </c>
      <c r="C72" s="18" t="s">
        <v>222</v>
      </c>
      <c r="D72" s="19" t="s">
        <v>223</v>
      </c>
      <c r="E72" s="20">
        <v>41305</v>
      </c>
      <c r="F72" s="34">
        <v>1179215.94</v>
      </c>
      <c r="G72" s="383" t="s">
        <v>224</v>
      </c>
      <c r="H72" s="383" t="s">
        <v>225</v>
      </c>
    </row>
    <row r="73" spans="1:8" s="15" customFormat="1" ht="29.25" x14ac:dyDescent="0.2">
      <c r="A73" s="48">
        <v>65</v>
      </c>
      <c r="B73" s="49" t="s">
        <v>165</v>
      </c>
      <c r="C73" s="18" t="s">
        <v>222</v>
      </c>
      <c r="D73" s="19" t="s">
        <v>226</v>
      </c>
      <c r="E73" s="20">
        <v>41333</v>
      </c>
      <c r="F73" s="34">
        <v>2423239.3199999998</v>
      </c>
      <c r="G73" s="384"/>
      <c r="H73" s="384"/>
    </row>
    <row r="74" spans="1:8" s="15" customFormat="1" ht="39" x14ac:dyDescent="0.2">
      <c r="A74" s="48">
        <v>66</v>
      </c>
      <c r="B74" s="49" t="s">
        <v>165</v>
      </c>
      <c r="C74" s="18" t="s">
        <v>227</v>
      </c>
      <c r="D74" s="19" t="s">
        <v>228</v>
      </c>
      <c r="E74" s="20">
        <v>41486</v>
      </c>
      <c r="F74" s="34">
        <v>794746.31</v>
      </c>
      <c r="G74" s="18" t="s">
        <v>153</v>
      </c>
      <c r="H74" s="72" t="s">
        <v>229</v>
      </c>
    </row>
    <row r="75" spans="1:8" s="15" customFormat="1" ht="39" x14ac:dyDescent="0.2">
      <c r="A75" s="48">
        <v>67</v>
      </c>
      <c r="B75" s="66" t="s">
        <v>165</v>
      </c>
      <c r="C75" s="67" t="s">
        <v>227</v>
      </c>
      <c r="D75" s="68" t="s">
        <v>230</v>
      </c>
      <c r="E75" s="69" t="s">
        <v>46</v>
      </c>
      <c r="F75" s="70">
        <v>1140173.04</v>
      </c>
      <c r="G75" s="18" t="s">
        <v>153</v>
      </c>
      <c r="H75" s="72" t="s">
        <v>231</v>
      </c>
    </row>
    <row r="76" spans="1:8" s="15" customFormat="1" ht="39" x14ac:dyDescent="0.2">
      <c r="A76" s="48">
        <v>68</v>
      </c>
      <c r="B76" s="49" t="s">
        <v>165</v>
      </c>
      <c r="C76" s="18" t="s">
        <v>232</v>
      </c>
      <c r="D76" s="19" t="s">
        <v>233</v>
      </c>
      <c r="E76" s="20">
        <v>41517</v>
      </c>
      <c r="F76" s="34">
        <v>2573906.91</v>
      </c>
      <c r="G76" s="18" t="s">
        <v>153</v>
      </c>
      <c r="H76" s="72" t="s">
        <v>234</v>
      </c>
    </row>
    <row r="77" spans="1:8" s="15" customFormat="1" ht="39" x14ac:dyDescent="0.2">
      <c r="A77" s="48">
        <v>69</v>
      </c>
      <c r="B77" s="49" t="s">
        <v>235</v>
      </c>
      <c r="C77" s="31" t="s">
        <v>236</v>
      </c>
      <c r="D77" s="62" t="s">
        <v>237</v>
      </c>
      <c r="E77" s="63">
        <v>41608</v>
      </c>
      <c r="F77" s="64">
        <v>3593701.84</v>
      </c>
      <c r="G77" s="18" t="s">
        <v>153</v>
      </c>
      <c r="H77" s="74" t="s">
        <v>238</v>
      </c>
    </row>
    <row r="78" spans="1:8" s="15" customFormat="1" ht="37.5" customHeight="1" x14ac:dyDescent="0.2">
      <c r="A78" s="48">
        <v>70</v>
      </c>
      <c r="B78" s="49" t="s">
        <v>235</v>
      </c>
      <c r="C78" s="18" t="s">
        <v>239</v>
      </c>
      <c r="D78" s="19" t="s">
        <v>240</v>
      </c>
      <c r="E78" s="20">
        <v>41213</v>
      </c>
      <c r="F78" s="34">
        <v>2974664.68</v>
      </c>
      <c r="G78" s="57" t="s">
        <v>241</v>
      </c>
      <c r="H78" s="72" t="s">
        <v>242</v>
      </c>
    </row>
    <row r="79" spans="1:8" s="15" customFormat="1" ht="29.25" x14ac:dyDescent="0.2">
      <c r="A79" s="48">
        <v>71</v>
      </c>
      <c r="B79" s="49" t="s">
        <v>235</v>
      </c>
      <c r="C79" s="18" t="s">
        <v>243</v>
      </c>
      <c r="D79" s="19" t="s">
        <v>244</v>
      </c>
      <c r="E79" s="20">
        <v>41425</v>
      </c>
      <c r="F79" s="34">
        <v>4895986.9000000004</v>
      </c>
      <c r="G79" s="18" t="s">
        <v>153</v>
      </c>
      <c r="H79" s="74" t="s">
        <v>245</v>
      </c>
    </row>
    <row r="80" spans="1:8" s="15" customFormat="1" ht="39" x14ac:dyDescent="0.2">
      <c r="A80" s="48">
        <v>72</v>
      </c>
      <c r="B80" s="17" t="s">
        <v>235</v>
      </c>
      <c r="C80" s="18" t="s">
        <v>246</v>
      </c>
      <c r="D80" s="19" t="s">
        <v>240</v>
      </c>
      <c r="E80" s="20">
        <v>41517</v>
      </c>
      <c r="F80" s="70">
        <v>1917223.88</v>
      </c>
      <c r="G80" s="18" t="s">
        <v>153</v>
      </c>
      <c r="H80" s="74" t="s">
        <v>238</v>
      </c>
    </row>
    <row r="81" spans="1:14" s="15" customFormat="1" ht="41.25" customHeight="1" x14ac:dyDescent="0.2">
      <c r="A81" s="48">
        <v>73</v>
      </c>
      <c r="B81" s="61" t="s">
        <v>247</v>
      </c>
      <c r="C81" s="31" t="s">
        <v>248</v>
      </c>
      <c r="D81" s="62" t="s">
        <v>47</v>
      </c>
      <c r="E81" s="63">
        <v>41274</v>
      </c>
      <c r="F81" s="34">
        <v>2474176.86</v>
      </c>
      <c r="G81" s="18" t="s">
        <v>153</v>
      </c>
      <c r="H81" s="74" t="s">
        <v>249</v>
      </c>
      <c r="I81" s="73"/>
    </row>
    <row r="82" spans="1:14" s="15" customFormat="1" ht="39" x14ac:dyDescent="0.2">
      <c r="A82" s="48">
        <v>74</v>
      </c>
      <c r="B82" s="49" t="s">
        <v>247</v>
      </c>
      <c r="C82" s="18" t="s">
        <v>250</v>
      </c>
      <c r="D82" s="19" t="s">
        <v>251</v>
      </c>
      <c r="E82" s="20">
        <v>41364</v>
      </c>
      <c r="F82" s="34">
        <v>321061.96000000002</v>
      </c>
      <c r="G82" s="18" t="s">
        <v>153</v>
      </c>
      <c r="H82" s="74" t="s">
        <v>249</v>
      </c>
    </row>
    <row r="83" spans="1:14" s="15" customFormat="1" ht="39" x14ac:dyDescent="0.2">
      <c r="A83" s="48">
        <v>75</v>
      </c>
      <c r="B83" s="66" t="s">
        <v>247</v>
      </c>
      <c r="C83" s="67" t="s">
        <v>252</v>
      </c>
      <c r="D83" s="68" t="s">
        <v>62</v>
      </c>
      <c r="E83" s="69" t="s">
        <v>253</v>
      </c>
      <c r="F83" s="70">
        <v>537606.49</v>
      </c>
      <c r="G83" s="18" t="s">
        <v>153</v>
      </c>
      <c r="H83" s="72" t="s">
        <v>234</v>
      </c>
    </row>
    <row r="84" spans="1:14" s="1" customFormat="1" ht="39" x14ac:dyDescent="0.2">
      <c r="A84" s="48">
        <v>76</v>
      </c>
      <c r="B84" s="45" t="s">
        <v>254</v>
      </c>
      <c r="C84" s="46" t="s">
        <v>255</v>
      </c>
      <c r="D84" s="37" t="s">
        <v>256</v>
      </c>
      <c r="E84" s="38">
        <v>41364</v>
      </c>
      <c r="F84" s="47">
        <v>3666960.58</v>
      </c>
      <c r="G84" s="75" t="s">
        <v>257</v>
      </c>
      <c r="H84" s="72" t="s">
        <v>258</v>
      </c>
    </row>
    <row r="85" spans="1:14" s="15" customFormat="1" ht="39" x14ac:dyDescent="0.2">
      <c r="A85" s="48">
        <v>77</v>
      </c>
      <c r="B85" s="49" t="s">
        <v>254</v>
      </c>
      <c r="C85" s="18" t="s">
        <v>259</v>
      </c>
      <c r="D85" s="19" t="s">
        <v>260</v>
      </c>
      <c r="E85" s="20">
        <v>41394</v>
      </c>
      <c r="F85" s="34">
        <v>1307973.71</v>
      </c>
      <c r="G85" s="18" t="s">
        <v>153</v>
      </c>
      <c r="H85" s="74" t="s">
        <v>261</v>
      </c>
    </row>
    <row r="86" spans="1:14" s="15" customFormat="1" ht="29.25" x14ac:dyDescent="0.2">
      <c r="A86" s="48">
        <v>78</v>
      </c>
      <c r="B86" s="49" t="s">
        <v>254</v>
      </c>
      <c r="C86" s="18" t="s">
        <v>262</v>
      </c>
      <c r="D86" s="19" t="s">
        <v>127</v>
      </c>
      <c r="E86" s="20">
        <v>41394</v>
      </c>
      <c r="F86" s="34">
        <v>99279.38</v>
      </c>
      <c r="G86" s="18" t="s">
        <v>153</v>
      </c>
      <c r="H86" s="50" t="s">
        <v>263</v>
      </c>
    </row>
    <row r="87" spans="1:14" s="15" customFormat="1" ht="29.25" x14ac:dyDescent="0.2">
      <c r="A87" s="48">
        <v>79</v>
      </c>
      <c r="B87" s="49" t="s">
        <v>254</v>
      </c>
      <c r="C87" s="18" t="s">
        <v>264</v>
      </c>
      <c r="D87" s="19" t="s">
        <v>265</v>
      </c>
      <c r="E87" s="20">
        <v>41425</v>
      </c>
      <c r="F87" s="34">
        <v>441317.89</v>
      </c>
      <c r="G87" s="18" t="s">
        <v>153</v>
      </c>
      <c r="H87" s="72" t="s">
        <v>266</v>
      </c>
    </row>
    <row r="88" spans="1:14" s="83" customFormat="1" x14ac:dyDescent="0.2">
      <c r="A88" s="76"/>
      <c r="B88" s="77" t="s">
        <v>267</v>
      </c>
      <c r="C88" s="78"/>
      <c r="D88" s="79"/>
      <c r="E88" s="79"/>
      <c r="F88" s="80">
        <v>116047991.44</v>
      </c>
      <c r="G88" s="81"/>
      <c r="H88" s="82"/>
    </row>
    <row r="89" spans="1:14" s="1" customFormat="1" ht="16.5" customHeight="1" x14ac:dyDescent="0.2">
      <c r="A89" s="385" t="s">
        <v>268</v>
      </c>
      <c r="B89" s="385"/>
      <c r="C89" s="385"/>
      <c r="D89" s="385"/>
      <c r="E89" s="385"/>
      <c r="F89" s="385"/>
      <c r="G89" s="385"/>
      <c r="H89" s="84"/>
      <c r="I89" s="85"/>
      <c r="J89" s="86"/>
      <c r="K89" s="86"/>
      <c r="L89" s="86"/>
      <c r="M89" s="86"/>
      <c r="N89" s="86"/>
    </row>
    <row r="90" spans="1:14" s="1" customFormat="1" ht="39.75" customHeight="1" x14ac:dyDescent="0.2">
      <c r="A90" s="87" t="s">
        <v>2</v>
      </c>
      <c r="B90" s="3" t="s">
        <v>3</v>
      </c>
      <c r="C90" s="88" t="s">
        <v>7</v>
      </c>
      <c r="D90" s="88" t="s">
        <v>269</v>
      </c>
      <c r="E90" s="88" t="s">
        <v>270</v>
      </c>
      <c r="F90" s="8" t="s">
        <v>8</v>
      </c>
      <c r="G90" s="88" t="s">
        <v>9</v>
      </c>
      <c r="H90" s="2"/>
    </row>
    <row r="91" spans="1:14" s="94" customFormat="1" ht="29.25" x14ac:dyDescent="0.2">
      <c r="A91" s="89">
        <v>1</v>
      </c>
      <c r="B91" s="90" t="s">
        <v>271</v>
      </c>
      <c r="C91" s="91">
        <v>836.93000000000029</v>
      </c>
      <c r="D91" s="20">
        <v>40345</v>
      </c>
      <c r="E91" s="20" t="s">
        <v>272</v>
      </c>
      <c r="F91" s="92" t="s">
        <v>273</v>
      </c>
      <c r="G91" s="16" t="s">
        <v>274</v>
      </c>
      <c r="H91" s="93"/>
    </row>
    <row r="92" spans="1:14" s="94" customFormat="1" ht="19.5" x14ac:dyDescent="0.2">
      <c r="A92" s="89">
        <f>A91+1</f>
        <v>2</v>
      </c>
      <c r="B92" s="90" t="s">
        <v>275</v>
      </c>
      <c r="C92" s="91">
        <v>5004.25</v>
      </c>
      <c r="D92" s="20">
        <v>41229</v>
      </c>
      <c r="E92" s="20" t="s">
        <v>276</v>
      </c>
      <c r="F92" s="18" t="s">
        <v>277</v>
      </c>
      <c r="G92" s="71" t="s">
        <v>278</v>
      </c>
      <c r="H92" s="93"/>
    </row>
    <row r="93" spans="1:14" s="83" customFormat="1" ht="29.25" x14ac:dyDescent="0.2">
      <c r="A93" s="95">
        <f t="shared" ref="A93:A156" si="0">A92+1</f>
        <v>3</v>
      </c>
      <c r="B93" s="96" t="s">
        <v>279</v>
      </c>
      <c r="C93" s="97">
        <v>49776.43</v>
      </c>
      <c r="D93" s="38">
        <v>40739</v>
      </c>
      <c r="E93" s="38" t="s">
        <v>280</v>
      </c>
      <c r="F93" s="98" t="s">
        <v>281</v>
      </c>
      <c r="G93" s="67" t="s">
        <v>282</v>
      </c>
      <c r="H93" s="93"/>
    </row>
    <row r="94" spans="1:14" s="83" customFormat="1" ht="39" customHeight="1" x14ac:dyDescent="0.2">
      <c r="A94" s="95">
        <f t="shared" si="0"/>
        <v>4</v>
      </c>
      <c r="B94" s="96" t="s">
        <v>279</v>
      </c>
      <c r="C94" s="97">
        <v>76730.509999999995</v>
      </c>
      <c r="D94" s="38">
        <v>41012</v>
      </c>
      <c r="E94" s="38" t="s">
        <v>283</v>
      </c>
      <c r="F94" s="98" t="s">
        <v>284</v>
      </c>
      <c r="G94" s="18" t="s">
        <v>285</v>
      </c>
      <c r="H94" s="93"/>
    </row>
    <row r="95" spans="1:14" s="94" customFormat="1" x14ac:dyDescent="0.2">
      <c r="A95" s="89">
        <f t="shared" si="0"/>
        <v>5</v>
      </c>
      <c r="B95" s="99" t="s">
        <v>279</v>
      </c>
      <c r="C95" s="100">
        <v>4246.83</v>
      </c>
      <c r="D95" s="20">
        <v>41388</v>
      </c>
      <c r="E95" s="20" t="s">
        <v>286</v>
      </c>
      <c r="F95" s="92" t="s">
        <v>287</v>
      </c>
      <c r="G95" s="18" t="s">
        <v>288</v>
      </c>
      <c r="H95" s="93"/>
    </row>
    <row r="96" spans="1:14" s="94" customFormat="1" ht="19.5" customHeight="1" x14ac:dyDescent="0.2">
      <c r="A96" s="89">
        <f t="shared" si="0"/>
        <v>6</v>
      </c>
      <c r="B96" s="99" t="s">
        <v>279</v>
      </c>
      <c r="C96" s="101">
        <v>34296.03</v>
      </c>
      <c r="D96" s="20">
        <v>41388</v>
      </c>
      <c r="E96" s="20" t="s">
        <v>289</v>
      </c>
      <c r="F96" s="92" t="s">
        <v>290</v>
      </c>
      <c r="G96" s="18" t="s">
        <v>288</v>
      </c>
      <c r="H96" s="93"/>
      <c r="I96" s="15"/>
    </row>
    <row r="97" spans="1:9" s="94" customFormat="1" ht="19.5" customHeight="1" x14ac:dyDescent="0.2">
      <c r="A97" s="89">
        <f t="shared" si="0"/>
        <v>7</v>
      </c>
      <c r="B97" s="99" t="s">
        <v>279</v>
      </c>
      <c r="C97" s="91">
        <v>124239.4</v>
      </c>
      <c r="D97" s="20">
        <v>40648</v>
      </c>
      <c r="E97" s="20" t="s">
        <v>291</v>
      </c>
      <c r="F97" s="92" t="s">
        <v>292</v>
      </c>
      <c r="G97" s="18" t="s">
        <v>293</v>
      </c>
      <c r="H97" s="93"/>
      <c r="I97" s="15"/>
    </row>
    <row r="98" spans="1:9" s="94" customFormat="1" ht="19.5" x14ac:dyDescent="0.2">
      <c r="A98" s="89">
        <f t="shared" si="0"/>
        <v>8</v>
      </c>
      <c r="B98" s="99" t="s">
        <v>294</v>
      </c>
      <c r="C98" s="91">
        <v>72.03</v>
      </c>
      <c r="D98" s="20">
        <v>40648</v>
      </c>
      <c r="E98" s="20" t="s">
        <v>295</v>
      </c>
      <c r="F98" s="18" t="s">
        <v>277</v>
      </c>
      <c r="G98" s="48" t="s">
        <v>296</v>
      </c>
      <c r="H98" s="93"/>
      <c r="I98" s="15"/>
    </row>
    <row r="99" spans="1:9" s="104" customFormat="1" ht="12.75" customHeight="1" x14ac:dyDescent="0.2">
      <c r="A99" s="95">
        <f t="shared" si="0"/>
        <v>9</v>
      </c>
      <c r="B99" s="102" t="s">
        <v>297</v>
      </c>
      <c r="C99" s="103">
        <v>4744.8900000000003</v>
      </c>
      <c r="D99" s="38">
        <v>40648</v>
      </c>
      <c r="E99" s="38" t="s">
        <v>298</v>
      </c>
      <c r="F99" s="369" t="s">
        <v>299</v>
      </c>
      <c r="G99" s="356" t="s">
        <v>300</v>
      </c>
      <c r="H99" s="93"/>
      <c r="I99" s="73"/>
    </row>
    <row r="100" spans="1:9" s="104" customFormat="1" x14ac:dyDescent="0.2">
      <c r="A100" s="95">
        <f t="shared" si="0"/>
        <v>10</v>
      </c>
      <c r="B100" s="102" t="s">
        <v>297</v>
      </c>
      <c r="C100" s="103">
        <v>156912.29</v>
      </c>
      <c r="D100" s="38">
        <v>40648</v>
      </c>
      <c r="E100" s="38" t="s">
        <v>301</v>
      </c>
      <c r="F100" s="381"/>
      <c r="G100" s="375"/>
      <c r="H100" s="93"/>
      <c r="I100" s="73"/>
    </row>
    <row r="101" spans="1:9" s="104" customFormat="1" x14ac:dyDescent="0.2">
      <c r="A101" s="95">
        <f t="shared" si="0"/>
        <v>11</v>
      </c>
      <c r="B101" s="102" t="s">
        <v>297</v>
      </c>
      <c r="C101" s="103">
        <v>1302.17</v>
      </c>
      <c r="D101" s="38">
        <v>40739</v>
      </c>
      <c r="E101" s="38" t="s">
        <v>302</v>
      </c>
      <c r="F101" s="381"/>
      <c r="G101" s="375"/>
      <c r="H101" s="93"/>
      <c r="I101" s="73"/>
    </row>
    <row r="102" spans="1:9" s="104" customFormat="1" ht="48.75" customHeight="1" x14ac:dyDescent="0.2">
      <c r="A102" s="95">
        <f t="shared" si="0"/>
        <v>12</v>
      </c>
      <c r="B102" s="102" t="s">
        <v>297</v>
      </c>
      <c r="C102" s="103">
        <v>52066.3</v>
      </c>
      <c r="D102" s="38">
        <v>40648</v>
      </c>
      <c r="E102" s="38" t="s">
        <v>303</v>
      </c>
      <c r="F102" s="370"/>
      <c r="G102" s="357"/>
      <c r="H102" s="93"/>
      <c r="I102" s="73"/>
    </row>
    <row r="103" spans="1:9" s="83" customFormat="1" ht="19.5" x14ac:dyDescent="0.2">
      <c r="A103" s="95">
        <f t="shared" si="0"/>
        <v>13</v>
      </c>
      <c r="B103" s="96" t="s">
        <v>304</v>
      </c>
      <c r="C103" s="97">
        <v>49592.02</v>
      </c>
      <c r="D103" s="38">
        <v>40739</v>
      </c>
      <c r="E103" s="38" t="s">
        <v>305</v>
      </c>
      <c r="F103" s="98" t="s">
        <v>306</v>
      </c>
      <c r="G103" s="358" t="s">
        <v>307</v>
      </c>
      <c r="H103" s="93"/>
      <c r="I103" s="15"/>
    </row>
    <row r="104" spans="1:9" s="83" customFormat="1" ht="19.5" x14ac:dyDescent="0.2">
      <c r="A104" s="95">
        <f t="shared" si="0"/>
        <v>14</v>
      </c>
      <c r="B104" s="96" t="s">
        <v>304</v>
      </c>
      <c r="C104" s="97">
        <v>13.89</v>
      </c>
      <c r="D104" s="38">
        <v>40739</v>
      </c>
      <c r="E104" s="38" t="s">
        <v>308</v>
      </c>
      <c r="F104" s="46" t="s">
        <v>277</v>
      </c>
      <c r="G104" s="386"/>
      <c r="H104" s="93"/>
      <c r="I104" s="15"/>
    </row>
    <row r="105" spans="1:9" s="83" customFormat="1" ht="19.5" x14ac:dyDescent="0.2">
      <c r="A105" s="95">
        <f t="shared" si="0"/>
        <v>15</v>
      </c>
      <c r="B105" s="96" t="s">
        <v>304</v>
      </c>
      <c r="C105" s="97">
        <v>18135.740000000002</v>
      </c>
      <c r="D105" s="38">
        <v>40739</v>
      </c>
      <c r="E105" s="38" t="s">
        <v>309</v>
      </c>
      <c r="F105" s="98" t="s">
        <v>310</v>
      </c>
      <c r="G105" s="386"/>
      <c r="H105" s="93"/>
      <c r="I105" s="15"/>
    </row>
    <row r="106" spans="1:9" s="83" customFormat="1" ht="19.5" x14ac:dyDescent="0.2">
      <c r="A106" s="95">
        <f t="shared" si="0"/>
        <v>16</v>
      </c>
      <c r="B106" s="96" t="s">
        <v>304</v>
      </c>
      <c r="C106" s="97">
        <v>5703.03</v>
      </c>
      <c r="D106" s="38">
        <v>41229</v>
      </c>
      <c r="E106" s="38" t="s">
        <v>311</v>
      </c>
      <c r="F106" s="46" t="s">
        <v>277</v>
      </c>
      <c r="G106" s="387"/>
      <c r="H106" s="93"/>
      <c r="I106" s="15"/>
    </row>
    <row r="107" spans="1:9" s="83" customFormat="1" x14ac:dyDescent="0.2">
      <c r="A107" s="95">
        <f t="shared" si="0"/>
        <v>17</v>
      </c>
      <c r="B107" s="96" t="s">
        <v>312</v>
      </c>
      <c r="C107" s="97">
        <v>116865.38</v>
      </c>
      <c r="D107" s="38">
        <v>41229</v>
      </c>
      <c r="E107" s="38" t="s">
        <v>313</v>
      </c>
      <c r="F107" s="98" t="s">
        <v>314</v>
      </c>
      <c r="G107" s="48" t="s">
        <v>300</v>
      </c>
      <c r="H107" s="93"/>
      <c r="I107" s="15"/>
    </row>
    <row r="108" spans="1:9" s="83" customFormat="1" ht="12.75" customHeight="1" x14ac:dyDescent="0.2">
      <c r="A108" s="95">
        <f t="shared" si="0"/>
        <v>18</v>
      </c>
      <c r="B108" s="105" t="s">
        <v>315</v>
      </c>
      <c r="C108" s="103">
        <v>1927031.4400000002</v>
      </c>
      <c r="D108" s="38">
        <v>41354</v>
      </c>
      <c r="E108" s="38" t="s">
        <v>316</v>
      </c>
      <c r="F108" s="376" t="s">
        <v>317</v>
      </c>
      <c r="G108" s="358" t="s">
        <v>318</v>
      </c>
      <c r="H108" s="93"/>
      <c r="I108" s="15"/>
    </row>
    <row r="109" spans="1:9" s="83" customFormat="1" x14ac:dyDescent="0.2">
      <c r="A109" s="95">
        <f t="shared" si="0"/>
        <v>19</v>
      </c>
      <c r="B109" s="58" t="s">
        <v>315</v>
      </c>
      <c r="C109" s="103">
        <v>21269.05</v>
      </c>
      <c r="D109" s="38">
        <v>41388</v>
      </c>
      <c r="E109" s="38" t="s">
        <v>319</v>
      </c>
      <c r="F109" s="377"/>
      <c r="G109" s="373"/>
      <c r="H109" s="93"/>
      <c r="I109" s="15"/>
    </row>
    <row r="110" spans="1:9" s="83" customFormat="1" x14ac:dyDescent="0.2">
      <c r="A110" s="95">
        <f t="shared" si="0"/>
        <v>20</v>
      </c>
      <c r="B110" s="106" t="s">
        <v>315</v>
      </c>
      <c r="C110" s="103">
        <v>520000.77</v>
      </c>
      <c r="D110" s="38">
        <v>41388</v>
      </c>
      <c r="E110" s="38" t="s">
        <v>320</v>
      </c>
      <c r="F110" s="377"/>
      <c r="G110" s="373"/>
      <c r="H110" s="93"/>
      <c r="I110" s="15"/>
    </row>
    <row r="111" spans="1:9" s="83" customFormat="1" x14ac:dyDescent="0.2">
      <c r="A111" s="95">
        <f t="shared" si="0"/>
        <v>21</v>
      </c>
      <c r="B111" s="105" t="s">
        <v>315</v>
      </c>
      <c r="C111" s="97">
        <v>218687.12</v>
      </c>
      <c r="D111" s="38">
        <v>41229</v>
      </c>
      <c r="E111" s="38" t="s">
        <v>321</v>
      </c>
      <c r="F111" s="378"/>
      <c r="G111" s="374"/>
      <c r="H111" s="93"/>
      <c r="I111" s="15"/>
    </row>
    <row r="112" spans="1:9" s="94" customFormat="1" ht="29.25" x14ac:dyDescent="0.2">
      <c r="A112" s="89">
        <f t="shared" si="0"/>
        <v>22</v>
      </c>
      <c r="B112" s="17" t="s">
        <v>322</v>
      </c>
      <c r="C112" s="100">
        <v>493863.41</v>
      </c>
      <c r="D112" s="20">
        <v>41354</v>
      </c>
      <c r="E112" s="20" t="s">
        <v>323</v>
      </c>
      <c r="F112" s="92" t="s">
        <v>324</v>
      </c>
      <c r="G112" s="358" t="s">
        <v>325</v>
      </c>
      <c r="H112" s="93"/>
      <c r="I112" s="15"/>
    </row>
    <row r="113" spans="1:9" s="94" customFormat="1" ht="19.5" customHeight="1" x14ac:dyDescent="0.2">
      <c r="A113" s="89">
        <f t="shared" si="0"/>
        <v>23</v>
      </c>
      <c r="B113" s="17" t="s">
        <v>322</v>
      </c>
      <c r="C113" s="91">
        <v>280450.09999999998</v>
      </c>
      <c r="D113" s="20">
        <v>41166</v>
      </c>
      <c r="E113" s="20" t="s">
        <v>326</v>
      </c>
      <c r="F113" s="92" t="s">
        <v>327</v>
      </c>
      <c r="G113" s="379"/>
      <c r="H113" s="93"/>
      <c r="I113" s="15"/>
    </row>
    <row r="114" spans="1:9" s="94" customFormat="1" ht="29.25" customHeight="1" x14ac:dyDescent="0.2">
      <c r="A114" s="89">
        <f t="shared" si="0"/>
        <v>24</v>
      </c>
      <c r="B114" s="17" t="s">
        <v>322</v>
      </c>
      <c r="C114" s="91">
        <v>20622.059999999998</v>
      </c>
      <c r="D114" s="20">
        <v>41166</v>
      </c>
      <c r="E114" s="20" t="s">
        <v>328</v>
      </c>
      <c r="F114" s="92" t="s">
        <v>329</v>
      </c>
      <c r="G114" s="380"/>
      <c r="H114" s="93"/>
      <c r="I114" s="15"/>
    </row>
    <row r="115" spans="1:9" s="83" customFormat="1" ht="19.5" x14ac:dyDescent="0.2">
      <c r="A115" s="95">
        <f t="shared" si="0"/>
        <v>25</v>
      </c>
      <c r="B115" s="96" t="s">
        <v>330</v>
      </c>
      <c r="C115" s="97">
        <v>147737.60999999999</v>
      </c>
      <c r="D115" s="38">
        <v>41012</v>
      </c>
      <c r="E115" s="38" t="s">
        <v>331</v>
      </c>
      <c r="F115" s="98" t="s">
        <v>332</v>
      </c>
      <c r="G115" s="18" t="s">
        <v>333</v>
      </c>
      <c r="H115" s="107"/>
      <c r="I115" s="1"/>
    </row>
    <row r="116" spans="1:9" s="83" customFormat="1" ht="19.5" x14ac:dyDescent="0.2">
      <c r="A116" s="95">
        <f t="shared" si="0"/>
        <v>26</v>
      </c>
      <c r="B116" s="96" t="s">
        <v>330</v>
      </c>
      <c r="C116" s="97">
        <v>1581.12</v>
      </c>
      <c r="D116" s="38">
        <v>41012</v>
      </c>
      <c r="E116" s="38" t="s">
        <v>334</v>
      </c>
      <c r="F116" s="46" t="s">
        <v>277</v>
      </c>
      <c r="G116" s="18" t="s">
        <v>333</v>
      </c>
      <c r="H116" s="107"/>
      <c r="I116" s="1"/>
    </row>
    <row r="117" spans="1:9" s="83" customFormat="1" ht="12.75" customHeight="1" x14ac:dyDescent="0.2">
      <c r="A117" s="95">
        <f t="shared" si="0"/>
        <v>27</v>
      </c>
      <c r="B117" s="96" t="s">
        <v>335</v>
      </c>
      <c r="C117" s="97">
        <v>1224189.3899999999</v>
      </c>
      <c r="D117" s="38">
        <v>41136</v>
      </c>
      <c r="E117" s="38" t="s">
        <v>336</v>
      </c>
      <c r="F117" s="369" t="s">
        <v>337</v>
      </c>
      <c r="G117" s="358" t="s">
        <v>338</v>
      </c>
      <c r="H117" s="353"/>
      <c r="I117" s="1"/>
    </row>
    <row r="118" spans="1:9" s="83" customFormat="1" x14ac:dyDescent="0.2">
      <c r="A118" s="95">
        <f t="shared" si="0"/>
        <v>28</v>
      </c>
      <c r="B118" s="96" t="s">
        <v>335</v>
      </c>
      <c r="C118" s="97">
        <v>1227.6099999999999</v>
      </c>
      <c r="D118" s="38">
        <v>40648</v>
      </c>
      <c r="E118" s="38" t="s">
        <v>339</v>
      </c>
      <c r="F118" s="381"/>
      <c r="G118" s="373"/>
      <c r="H118" s="382"/>
      <c r="I118" s="1"/>
    </row>
    <row r="119" spans="1:9" s="83" customFormat="1" x14ac:dyDescent="0.2">
      <c r="A119" s="95">
        <f t="shared" si="0"/>
        <v>29</v>
      </c>
      <c r="B119" s="96" t="s">
        <v>335</v>
      </c>
      <c r="C119" s="97">
        <v>95391.78</v>
      </c>
      <c r="D119" s="38">
        <v>40739</v>
      </c>
      <c r="E119" s="38" t="s">
        <v>340</v>
      </c>
      <c r="F119" s="381"/>
      <c r="G119" s="373"/>
      <c r="H119" s="382"/>
      <c r="I119" s="1"/>
    </row>
    <row r="120" spans="1:9" s="83" customFormat="1" x14ac:dyDescent="0.2">
      <c r="A120" s="95">
        <f t="shared" si="0"/>
        <v>30</v>
      </c>
      <c r="B120" s="96" t="s">
        <v>335</v>
      </c>
      <c r="C120" s="97">
        <v>216701.44</v>
      </c>
      <c r="D120" s="38">
        <v>41229</v>
      </c>
      <c r="E120" s="38" t="s">
        <v>341</v>
      </c>
      <c r="F120" s="381"/>
      <c r="G120" s="373"/>
      <c r="H120" s="382"/>
      <c r="I120" s="1"/>
    </row>
    <row r="121" spans="1:9" s="83" customFormat="1" x14ac:dyDescent="0.2">
      <c r="A121" s="95">
        <f t="shared" si="0"/>
        <v>31</v>
      </c>
      <c r="B121" s="96" t="s">
        <v>335</v>
      </c>
      <c r="C121" s="97">
        <v>4038827.54</v>
      </c>
      <c r="D121" s="38">
        <v>41012</v>
      </c>
      <c r="E121" s="38" t="s">
        <v>342</v>
      </c>
      <c r="F121" s="381"/>
      <c r="G121" s="373"/>
      <c r="H121" s="382"/>
      <c r="I121" s="1"/>
    </row>
    <row r="122" spans="1:9" s="83" customFormat="1" x14ac:dyDescent="0.2">
      <c r="A122" s="95">
        <f t="shared" si="0"/>
        <v>32</v>
      </c>
      <c r="B122" s="96" t="s">
        <v>335</v>
      </c>
      <c r="C122" s="97">
        <v>127460.91</v>
      </c>
      <c r="D122" s="38">
        <v>41012</v>
      </c>
      <c r="E122" s="38" t="s">
        <v>343</v>
      </c>
      <c r="F122" s="381"/>
      <c r="G122" s="373"/>
      <c r="H122" s="382"/>
      <c r="I122" s="1"/>
    </row>
    <row r="123" spans="1:9" s="83" customFormat="1" x14ac:dyDescent="0.2">
      <c r="A123" s="95">
        <f t="shared" si="0"/>
        <v>33</v>
      </c>
      <c r="B123" s="96" t="s">
        <v>335</v>
      </c>
      <c r="C123" s="97">
        <v>52164.06</v>
      </c>
      <c r="D123" s="38">
        <v>41136</v>
      </c>
      <c r="E123" s="38" t="s">
        <v>344</v>
      </c>
      <c r="F123" s="381"/>
      <c r="G123" s="373"/>
      <c r="H123" s="382"/>
      <c r="I123" s="1"/>
    </row>
    <row r="124" spans="1:9" s="83" customFormat="1" ht="64.5" customHeight="1" x14ac:dyDescent="0.2">
      <c r="A124" s="95">
        <f t="shared" si="0"/>
        <v>34</v>
      </c>
      <c r="B124" s="96" t="s">
        <v>335</v>
      </c>
      <c r="C124" s="97">
        <v>1073.26</v>
      </c>
      <c r="D124" s="38" t="s">
        <v>345</v>
      </c>
      <c r="E124" s="38" t="s">
        <v>346</v>
      </c>
      <c r="F124" s="381"/>
      <c r="G124" s="373"/>
      <c r="H124" s="382"/>
      <c r="I124" s="1"/>
    </row>
    <row r="125" spans="1:9" s="83" customFormat="1" x14ac:dyDescent="0.2">
      <c r="A125" s="95">
        <f t="shared" si="0"/>
        <v>35</v>
      </c>
      <c r="B125" s="96" t="s">
        <v>335</v>
      </c>
      <c r="C125" s="97">
        <v>1639.86</v>
      </c>
      <c r="D125" s="38" t="s">
        <v>345</v>
      </c>
      <c r="E125" s="38" t="s">
        <v>346</v>
      </c>
      <c r="F125" s="381"/>
      <c r="G125" s="373"/>
      <c r="H125" s="382"/>
      <c r="I125" s="1"/>
    </row>
    <row r="126" spans="1:9" s="83" customFormat="1" x14ac:dyDescent="0.2">
      <c r="A126" s="95">
        <f t="shared" si="0"/>
        <v>36</v>
      </c>
      <c r="B126" s="96" t="s">
        <v>335</v>
      </c>
      <c r="C126" s="97">
        <v>6321.94</v>
      </c>
      <c r="D126" s="38" t="s">
        <v>345</v>
      </c>
      <c r="E126" s="38" t="s">
        <v>346</v>
      </c>
      <c r="F126" s="370"/>
      <c r="G126" s="374"/>
      <c r="H126" s="382"/>
      <c r="I126" s="1"/>
    </row>
    <row r="127" spans="1:9" s="94" customFormat="1" ht="29.25" x14ac:dyDescent="0.2">
      <c r="A127" s="89">
        <f t="shared" si="0"/>
        <v>37</v>
      </c>
      <c r="B127" s="99" t="s">
        <v>335</v>
      </c>
      <c r="C127" s="91">
        <v>134560.69</v>
      </c>
      <c r="D127" s="20" t="s">
        <v>345</v>
      </c>
      <c r="E127" s="20" t="s">
        <v>347</v>
      </c>
      <c r="F127" s="92" t="s">
        <v>348</v>
      </c>
      <c r="G127" s="18" t="s">
        <v>338</v>
      </c>
      <c r="H127" s="93"/>
      <c r="I127" s="15"/>
    </row>
    <row r="128" spans="1:9" s="83" customFormat="1" ht="19.5" x14ac:dyDescent="0.2">
      <c r="A128" s="95">
        <f t="shared" si="0"/>
        <v>38</v>
      </c>
      <c r="B128" s="105" t="s">
        <v>349</v>
      </c>
      <c r="C128" s="103">
        <v>282655.84999999998</v>
      </c>
      <c r="D128" s="38">
        <v>41354</v>
      </c>
      <c r="E128" s="38" t="s">
        <v>350</v>
      </c>
      <c r="F128" s="98" t="s">
        <v>351</v>
      </c>
      <c r="G128" s="44" t="s">
        <v>352</v>
      </c>
      <c r="H128" s="93"/>
      <c r="I128" s="1"/>
    </row>
    <row r="129" spans="1:9" s="83" customFormat="1" ht="19.5" x14ac:dyDescent="0.2">
      <c r="A129" s="95">
        <f t="shared" si="0"/>
        <v>39</v>
      </c>
      <c r="B129" s="105" t="s">
        <v>349</v>
      </c>
      <c r="C129" s="103">
        <f>7339.84-7339.84</f>
        <v>0</v>
      </c>
      <c r="D129" s="38">
        <v>41354</v>
      </c>
      <c r="E129" s="38" t="s">
        <v>353</v>
      </c>
      <c r="F129" s="98" t="s">
        <v>354</v>
      </c>
      <c r="G129" s="48"/>
      <c r="H129" s="93"/>
      <c r="I129" s="1"/>
    </row>
    <row r="130" spans="1:9" s="94" customFormat="1" ht="19.5" customHeight="1" x14ac:dyDescent="0.2">
      <c r="A130" s="89">
        <f t="shared" si="0"/>
        <v>40</v>
      </c>
      <c r="B130" s="90" t="s">
        <v>355</v>
      </c>
      <c r="C130" s="108">
        <v>20028</v>
      </c>
      <c r="D130" s="20">
        <v>41603</v>
      </c>
      <c r="E130" s="100" t="s">
        <v>356</v>
      </c>
      <c r="F130" s="92" t="s">
        <v>357</v>
      </c>
      <c r="G130" s="358" t="s">
        <v>358</v>
      </c>
      <c r="H130" s="93"/>
      <c r="I130" s="15"/>
    </row>
    <row r="131" spans="1:9" s="94" customFormat="1" ht="19.5" customHeight="1" x14ac:dyDescent="0.2">
      <c r="A131" s="89">
        <f t="shared" si="0"/>
        <v>41</v>
      </c>
      <c r="B131" s="90" t="s">
        <v>355</v>
      </c>
      <c r="C131" s="100">
        <v>32155.510000000002</v>
      </c>
      <c r="D131" s="20">
        <v>41603</v>
      </c>
      <c r="E131" s="100" t="s">
        <v>359</v>
      </c>
      <c r="F131" s="92" t="s">
        <v>360</v>
      </c>
      <c r="G131" s="373"/>
      <c r="H131" s="93"/>
      <c r="I131" s="15"/>
    </row>
    <row r="132" spans="1:9" s="94" customFormat="1" ht="19.5" customHeight="1" x14ac:dyDescent="0.2">
      <c r="A132" s="89">
        <f t="shared" si="0"/>
        <v>42</v>
      </c>
      <c r="B132" s="90" t="s">
        <v>355</v>
      </c>
      <c r="C132" s="100">
        <v>28815.870000000003</v>
      </c>
      <c r="D132" s="20">
        <v>41354</v>
      </c>
      <c r="E132" s="20" t="s">
        <v>361</v>
      </c>
      <c r="F132" s="92" t="s">
        <v>362</v>
      </c>
      <c r="G132" s="374"/>
      <c r="H132" s="93"/>
      <c r="I132" s="15"/>
    </row>
    <row r="133" spans="1:9" s="94" customFormat="1" ht="12.75" customHeight="1" x14ac:dyDescent="0.2">
      <c r="A133" s="89">
        <f t="shared" si="0"/>
        <v>43</v>
      </c>
      <c r="B133" s="109" t="s">
        <v>363</v>
      </c>
      <c r="C133" s="100">
        <v>3182.5599999999995</v>
      </c>
      <c r="D133" s="20">
        <v>41388</v>
      </c>
      <c r="E133" s="20" t="s">
        <v>364</v>
      </c>
      <c r="F133" s="356" t="s">
        <v>365</v>
      </c>
      <c r="G133" s="358" t="s">
        <v>366</v>
      </c>
      <c r="H133" s="93"/>
      <c r="I133" s="15"/>
    </row>
    <row r="134" spans="1:9" s="94" customFormat="1" x14ac:dyDescent="0.2">
      <c r="A134" s="89">
        <f t="shared" si="0"/>
        <v>44</v>
      </c>
      <c r="B134" s="17" t="s">
        <v>363</v>
      </c>
      <c r="C134" s="101">
        <v>442689.95</v>
      </c>
      <c r="D134" s="20">
        <v>41388</v>
      </c>
      <c r="E134" s="20" t="s">
        <v>367</v>
      </c>
      <c r="F134" s="375"/>
      <c r="G134" s="373"/>
      <c r="H134" s="93"/>
      <c r="I134" s="15"/>
    </row>
    <row r="135" spans="1:9" s="94" customFormat="1" x14ac:dyDescent="0.2">
      <c r="A135" s="89">
        <f t="shared" si="0"/>
        <v>45</v>
      </c>
      <c r="B135" s="90" t="s">
        <v>363</v>
      </c>
      <c r="C135" s="100">
        <v>867925.28999999992</v>
      </c>
      <c r="D135" s="20">
        <v>41354</v>
      </c>
      <c r="E135" s="110" t="s">
        <v>368</v>
      </c>
      <c r="F135" s="357"/>
      <c r="G135" s="374"/>
      <c r="H135" s="93"/>
      <c r="I135" s="15"/>
    </row>
    <row r="136" spans="1:9" s="94" customFormat="1" ht="12.75" customHeight="1" x14ac:dyDescent="0.2">
      <c r="A136" s="89">
        <f t="shared" si="0"/>
        <v>46</v>
      </c>
      <c r="B136" s="109" t="s">
        <v>369</v>
      </c>
      <c r="C136" s="100">
        <v>3612.6000000000004</v>
      </c>
      <c r="D136" s="20">
        <v>41388</v>
      </c>
      <c r="E136" s="20" t="s">
        <v>370</v>
      </c>
      <c r="F136" s="356" t="s">
        <v>371</v>
      </c>
      <c r="G136" s="358" t="s">
        <v>372</v>
      </c>
      <c r="H136" s="93"/>
      <c r="I136" s="15"/>
    </row>
    <row r="137" spans="1:9" s="94" customFormat="1" x14ac:dyDescent="0.2">
      <c r="A137" s="89">
        <f t="shared" si="0"/>
        <v>47</v>
      </c>
      <c r="B137" s="17" t="s">
        <v>369</v>
      </c>
      <c r="C137" s="100">
        <v>266195.49</v>
      </c>
      <c r="D137" s="20">
        <v>41388</v>
      </c>
      <c r="E137" s="20" t="s">
        <v>373</v>
      </c>
      <c r="F137" s="375"/>
      <c r="G137" s="373"/>
      <c r="H137" s="93"/>
      <c r="I137" s="15"/>
    </row>
    <row r="138" spans="1:9" s="94" customFormat="1" x14ac:dyDescent="0.2">
      <c r="A138" s="89">
        <f t="shared" si="0"/>
        <v>48</v>
      </c>
      <c r="B138" s="109" t="s">
        <v>369</v>
      </c>
      <c r="C138" s="100">
        <v>399894.12</v>
      </c>
      <c r="D138" s="20">
        <v>41354</v>
      </c>
      <c r="E138" s="110" t="s">
        <v>374</v>
      </c>
      <c r="F138" s="357"/>
      <c r="G138" s="374"/>
      <c r="H138" s="93"/>
      <c r="I138" s="15"/>
    </row>
    <row r="139" spans="1:9" s="94" customFormat="1" x14ac:dyDescent="0.2">
      <c r="A139" s="89">
        <f t="shared" si="0"/>
        <v>49</v>
      </c>
      <c r="B139" s="109" t="s">
        <v>375</v>
      </c>
      <c r="C139" s="100">
        <v>94507.290000000008</v>
      </c>
      <c r="D139" s="20">
        <v>41388</v>
      </c>
      <c r="E139" s="20" t="s">
        <v>376</v>
      </c>
      <c r="F139" s="92" t="s">
        <v>377</v>
      </c>
      <c r="G139" s="354" t="s">
        <v>300</v>
      </c>
      <c r="H139" s="93"/>
      <c r="I139" s="15"/>
    </row>
    <row r="140" spans="1:9" s="94" customFormat="1" ht="19.5" customHeight="1" x14ac:dyDescent="0.2">
      <c r="A140" s="89">
        <f t="shared" si="0"/>
        <v>50</v>
      </c>
      <c r="B140" s="109" t="s">
        <v>375</v>
      </c>
      <c r="C140" s="100">
        <v>80922.2</v>
      </c>
      <c r="D140" s="20">
        <v>41354</v>
      </c>
      <c r="E140" s="20" t="s">
        <v>378</v>
      </c>
      <c r="F140" s="92" t="s">
        <v>379</v>
      </c>
      <c r="G140" s="355"/>
      <c r="H140" s="93"/>
      <c r="I140" s="15"/>
    </row>
    <row r="141" spans="1:9" s="83" customFormat="1" ht="19.5" x14ac:dyDescent="0.2">
      <c r="A141" s="95">
        <f t="shared" si="0"/>
        <v>51</v>
      </c>
      <c r="B141" s="58" t="s">
        <v>380</v>
      </c>
      <c r="C141" s="103">
        <v>89.019999999999982</v>
      </c>
      <c r="D141" s="38">
        <v>41388</v>
      </c>
      <c r="E141" s="38" t="s">
        <v>381</v>
      </c>
      <c r="F141" s="44" t="s">
        <v>153</v>
      </c>
      <c r="G141" s="18" t="s">
        <v>382</v>
      </c>
      <c r="H141" s="107"/>
      <c r="I141" s="1"/>
    </row>
    <row r="142" spans="1:9" s="83" customFormat="1" ht="68.25" x14ac:dyDescent="0.2">
      <c r="A142" s="95">
        <f t="shared" si="0"/>
        <v>52</v>
      </c>
      <c r="B142" s="58" t="s">
        <v>380</v>
      </c>
      <c r="C142" s="111">
        <v>18152.77</v>
      </c>
      <c r="D142" s="38">
        <v>41388</v>
      </c>
      <c r="E142" s="38" t="s">
        <v>383</v>
      </c>
      <c r="F142" s="98" t="s">
        <v>384</v>
      </c>
      <c r="G142" s="18" t="s">
        <v>382</v>
      </c>
      <c r="H142" s="107"/>
      <c r="I142" s="1"/>
    </row>
    <row r="143" spans="1:9" s="94" customFormat="1" ht="29.25" x14ac:dyDescent="0.2">
      <c r="A143" s="89">
        <f t="shared" si="0"/>
        <v>53</v>
      </c>
      <c r="B143" s="17" t="s">
        <v>385</v>
      </c>
      <c r="C143" s="101">
        <v>9130.5899999999983</v>
      </c>
      <c r="D143" s="20">
        <v>41388</v>
      </c>
      <c r="E143" s="20" t="s">
        <v>386</v>
      </c>
      <c r="F143" s="92" t="s">
        <v>387</v>
      </c>
      <c r="G143" s="112" t="s">
        <v>388</v>
      </c>
      <c r="H143" s="93"/>
      <c r="I143" s="15"/>
    </row>
    <row r="144" spans="1:9" s="113" customFormat="1" ht="29.25" x14ac:dyDescent="0.2">
      <c r="A144" s="89">
        <f t="shared" si="0"/>
        <v>54</v>
      </c>
      <c r="B144" s="109" t="s">
        <v>389</v>
      </c>
      <c r="C144" s="101">
        <v>457616.84</v>
      </c>
      <c r="D144" s="20">
        <v>41470</v>
      </c>
      <c r="E144" s="20" t="s">
        <v>390</v>
      </c>
      <c r="F144" s="92" t="s">
        <v>391</v>
      </c>
      <c r="G144" s="72" t="s">
        <v>392</v>
      </c>
      <c r="H144" s="93"/>
      <c r="I144" s="73"/>
    </row>
    <row r="145" spans="1:9" s="104" customFormat="1" ht="39.75" customHeight="1" x14ac:dyDescent="0.2">
      <c r="A145" s="95">
        <f t="shared" si="0"/>
        <v>55</v>
      </c>
      <c r="B145" s="102" t="s">
        <v>389</v>
      </c>
      <c r="C145" s="111">
        <v>6982.0400000000009</v>
      </c>
      <c r="D145" s="38">
        <v>41470</v>
      </c>
      <c r="E145" s="38" t="s">
        <v>393</v>
      </c>
      <c r="F145" s="369" t="s">
        <v>394</v>
      </c>
      <c r="G145" s="18" t="s">
        <v>395</v>
      </c>
      <c r="H145" s="93"/>
      <c r="I145" s="114"/>
    </row>
    <row r="146" spans="1:9" s="104" customFormat="1" ht="39" x14ac:dyDescent="0.2">
      <c r="A146" s="95">
        <f t="shared" si="0"/>
        <v>56</v>
      </c>
      <c r="B146" s="102" t="s">
        <v>389</v>
      </c>
      <c r="C146" s="111">
        <v>1007800.02</v>
      </c>
      <c r="D146" s="38">
        <v>41388</v>
      </c>
      <c r="E146" s="38" t="s">
        <v>396</v>
      </c>
      <c r="F146" s="370"/>
      <c r="G146" s="18" t="s">
        <v>395</v>
      </c>
      <c r="H146" s="93"/>
      <c r="I146" s="114"/>
    </row>
    <row r="147" spans="1:9" s="94" customFormat="1" ht="12.75" customHeight="1" x14ac:dyDescent="0.2">
      <c r="A147" s="89">
        <f t="shared" si="0"/>
        <v>57</v>
      </c>
      <c r="B147" s="17" t="s">
        <v>397</v>
      </c>
      <c r="C147" s="100">
        <v>7966.83</v>
      </c>
      <c r="D147" s="20">
        <v>41388</v>
      </c>
      <c r="E147" s="20" t="s">
        <v>398</v>
      </c>
      <c r="F147" s="356" t="s">
        <v>324</v>
      </c>
      <c r="G147" s="371" t="s">
        <v>399</v>
      </c>
      <c r="H147" s="93"/>
      <c r="I147" s="15"/>
    </row>
    <row r="148" spans="1:9" s="94" customFormat="1" ht="22.5" customHeight="1" x14ac:dyDescent="0.2">
      <c r="A148" s="89">
        <f t="shared" si="0"/>
        <v>58</v>
      </c>
      <c r="B148" s="109" t="s">
        <v>397</v>
      </c>
      <c r="C148" s="100">
        <v>570723.44999999995</v>
      </c>
      <c r="D148" s="20">
        <v>41388</v>
      </c>
      <c r="E148" s="20" t="s">
        <v>400</v>
      </c>
      <c r="F148" s="357"/>
      <c r="G148" s="372"/>
      <c r="H148" s="93"/>
      <c r="I148" s="15"/>
    </row>
    <row r="149" spans="1:9" s="94" customFormat="1" ht="19.5" x14ac:dyDescent="0.2">
      <c r="A149" s="89">
        <f t="shared" si="0"/>
        <v>59</v>
      </c>
      <c r="B149" s="109" t="s">
        <v>401</v>
      </c>
      <c r="C149" s="100">
        <v>1974020.7400000002</v>
      </c>
      <c r="D149" s="20">
        <v>41388</v>
      </c>
      <c r="E149" s="20" t="s">
        <v>402</v>
      </c>
      <c r="F149" s="92" t="s">
        <v>403</v>
      </c>
      <c r="G149" s="71" t="s">
        <v>399</v>
      </c>
      <c r="H149" s="93"/>
      <c r="I149" s="15"/>
    </row>
    <row r="150" spans="1:9" s="94" customFormat="1" ht="58.5" customHeight="1" x14ac:dyDescent="0.2">
      <c r="A150" s="89">
        <f t="shared" si="0"/>
        <v>60</v>
      </c>
      <c r="B150" s="109" t="s">
        <v>401</v>
      </c>
      <c r="C150" s="100">
        <v>2258695.0700000003</v>
      </c>
      <c r="D150" s="20">
        <v>41354</v>
      </c>
      <c r="E150" s="20" t="s">
        <v>404</v>
      </c>
      <c r="F150" s="92" t="s">
        <v>405</v>
      </c>
      <c r="G150" s="371" t="s">
        <v>406</v>
      </c>
      <c r="H150" s="93"/>
      <c r="I150" s="15"/>
    </row>
    <row r="151" spans="1:9" s="94" customFormat="1" ht="19.5" customHeight="1" x14ac:dyDescent="0.2">
      <c r="A151" s="89">
        <f t="shared" si="0"/>
        <v>61</v>
      </c>
      <c r="B151" s="17" t="s">
        <v>401</v>
      </c>
      <c r="C151" s="100">
        <v>11302.79</v>
      </c>
      <c r="D151" s="20">
        <v>41388</v>
      </c>
      <c r="E151" s="20" t="s">
        <v>407</v>
      </c>
      <c r="F151" s="92" t="s">
        <v>408</v>
      </c>
      <c r="G151" s="372"/>
      <c r="H151" s="93"/>
      <c r="I151" s="15"/>
    </row>
    <row r="152" spans="1:9" s="83" customFormat="1" ht="19.5" x14ac:dyDescent="0.2">
      <c r="A152" s="95">
        <f t="shared" si="0"/>
        <v>62</v>
      </c>
      <c r="B152" s="58" t="s">
        <v>409</v>
      </c>
      <c r="C152" s="103">
        <v>40218.160000000003</v>
      </c>
      <c r="D152" s="38">
        <v>41388</v>
      </c>
      <c r="E152" s="38" t="s">
        <v>410</v>
      </c>
      <c r="F152" s="98" t="s">
        <v>411</v>
      </c>
      <c r="G152" s="44" t="s">
        <v>352</v>
      </c>
      <c r="H152" s="107"/>
      <c r="I152" s="1"/>
    </row>
    <row r="153" spans="1:9" s="83" customFormat="1" ht="19.5" customHeight="1" x14ac:dyDescent="0.2">
      <c r="A153" s="95">
        <f t="shared" si="0"/>
        <v>63</v>
      </c>
      <c r="B153" s="58" t="s">
        <v>409</v>
      </c>
      <c r="C153" s="97">
        <v>118587.39</v>
      </c>
      <c r="D153" s="38">
        <v>41542</v>
      </c>
      <c r="E153" s="115" t="s">
        <v>412</v>
      </c>
      <c r="F153" s="98" t="s">
        <v>413</v>
      </c>
      <c r="G153" s="44" t="s">
        <v>94</v>
      </c>
      <c r="H153" s="107"/>
      <c r="I153" s="1"/>
    </row>
    <row r="154" spans="1:9" s="83" customFormat="1" ht="19.5" customHeight="1" x14ac:dyDescent="0.2">
      <c r="A154" s="95">
        <f t="shared" si="0"/>
        <v>64</v>
      </c>
      <c r="B154" s="58" t="s">
        <v>409</v>
      </c>
      <c r="C154" s="97">
        <v>4483932.42</v>
      </c>
      <c r="D154" s="38">
        <v>41542</v>
      </c>
      <c r="E154" s="115" t="s">
        <v>414</v>
      </c>
      <c r="F154" s="98" t="s">
        <v>415</v>
      </c>
      <c r="G154" s="44" t="s">
        <v>94</v>
      </c>
      <c r="H154" s="107"/>
      <c r="I154" s="1"/>
    </row>
    <row r="155" spans="1:9" s="83" customFormat="1" ht="19.5" customHeight="1" x14ac:dyDescent="0.2">
      <c r="A155" s="95">
        <f t="shared" si="0"/>
        <v>65</v>
      </c>
      <c r="B155" s="105" t="s">
        <v>409</v>
      </c>
      <c r="C155" s="103">
        <v>2375280.84</v>
      </c>
      <c r="D155" s="38">
        <v>41354</v>
      </c>
      <c r="E155" s="38" t="s">
        <v>416</v>
      </c>
      <c r="F155" s="98" t="s">
        <v>417</v>
      </c>
      <c r="G155" s="44" t="s">
        <v>94</v>
      </c>
      <c r="H155" s="107"/>
      <c r="I155" s="1"/>
    </row>
    <row r="156" spans="1:9" s="83" customFormat="1" ht="19.5" customHeight="1" x14ac:dyDescent="0.2">
      <c r="A156" s="95">
        <f t="shared" si="0"/>
        <v>66</v>
      </c>
      <c r="B156" s="58" t="s">
        <v>409</v>
      </c>
      <c r="C156" s="103">
        <v>2992073.14</v>
      </c>
      <c r="D156" s="38">
        <v>41388</v>
      </c>
      <c r="E156" s="38" t="s">
        <v>418</v>
      </c>
      <c r="F156" s="98" t="s">
        <v>419</v>
      </c>
      <c r="G156" s="44" t="s">
        <v>94</v>
      </c>
      <c r="H156" s="107"/>
      <c r="I156" s="1"/>
    </row>
    <row r="157" spans="1:9" s="94" customFormat="1" ht="12.75" customHeight="1" x14ac:dyDescent="0.2">
      <c r="A157" s="89">
        <f t="shared" ref="A157:A171" si="1">A156+1</f>
        <v>67</v>
      </c>
      <c r="B157" s="90" t="s">
        <v>420</v>
      </c>
      <c r="C157" s="101">
        <v>16536.21</v>
      </c>
      <c r="D157" s="20">
        <v>41470</v>
      </c>
      <c r="E157" s="20" t="s">
        <v>421</v>
      </c>
      <c r="F157" s="356" t="s">
        <v>422</v>
      </c>
      <c r="G157" s="371" t="s">
        <v>423</v>
      </c>
      <c r="H157" s="93"/>
      <c r="I157" s="15"/>
    </row>
    <row r="158" spans="1:9" s="94" customFormat="1" ht="20.25" customHeight="1" x14ac:dyDescent="0.2">
      <c r="A158" s="89">
        <f t="shared" si="1"/>
        <v>68</v>
      </c>
      <c r="B158" s="90" t="s">
        <v>420</v>
      </c>
      <c r="C158" s="101">
        <v>3118169.33</v>
      </c>
      <c r="D158" s="20">
        <v>41470</v>
      </c>
      <c r="E158" s="20" t="s">
        <v>424</v>
      </c>
      <c r="F158" s="357"/>
      <c r="G158" s="372"/>
      <c r="H158" s="93"/>
      <c r="I158" s="15"/>
    </row>
    <row r="159" spans="1:9" s="94" customFormat="1" ht="19.5" x14ac:dyDescent="0.2">
      <c r="A159" s="89">
        <f t="shared" si="1"/>
        <v>69</v>
      </c>
      <c r="B159" s="90" t="s">
        <v>425</v>
      </c>
      <c r="C159" s="101">
        <v>4622.8599999999997</v>
      </c>
      <c r="D159" s="20">
        <v>41470</v>
      </c>
      <c r="E159" s="20" t="s">
        <v>426</v>
      </c>
      <c r="F159" s="92" t="s">
        <v>427</v>
      </c>
      <c r="G159" s="354" t="s">
        <v>300</v>
      </c>
      <c r="H159" s="93"/>
      <c r="I159" s="15"/>
    </row>
    <row r="160" spans="1:9" s="94" customFormat="1" ht="19.5" x14ac:dyDescent="0.2">
      <c r="A160" s="89">
        <f t="shared" si="1"/>
        <v>70</v>
      </c>
      <c r="B160" s="90" t="s">
        <v>425</v>
      </c>
      <c r="C160" s="101">
        <v>182987.13999999998</v>
      </c>
      <c r="D160" s="20">
        <v>41470</v>
      </c>
      <c r="E160" s="20" t="s">
        <v>428</v>
      </c>
      <c r="F160" s="92" t="s">
        <v>429</v>
      </c>
      <c r="G160" s="355"/>
      <c r="H160" s="93"/>
      <c r="I160" s="15"/>
    </row>
    <row r="161" spans="1:224" s="94" customFormat="1" ht="19.5" customHeight="1" x14ac:dyDescent="0.2">
      <c r="A161" s="89">
        <f t="shared" si="1"/>
        <v>71</v>
      </c>
      <c r="B161" s="90" t="s">
        <v>430</v>
      </c>
      <c r="C161" s="101">
        <v>1445.23</v>
      </c>
      <c r="D161" s="20">
        <v>41603</v>
      </c>
      <c r="E161" s="100" t="s">
        <v>431</v>
      </c>
      <c r="F161" s="92" t="s">
        <v>432</v>
      </c>
      <c r="G161" s="48" t="s">
        <v>300</v>
      </c>
      <c r="H161" s="93"/>
      <c r="I161" s="15"/>
    </row>
    <row r="162" spans="1:224" s="94" customFormat="1" ht="19.5" customHeight="1" x14ac:dyDescent="0.2">
      <c r="A162" s="89">
        <f t="shared" si="1"/>
        <v>72</v>
      </c>
      <c r="B162" s="90" t="s">
        <v>430</v>
      </c>
      <c r="C162" s="101">
        <v>88602.209999999992</v>
      </c>
      <c r="D162" s="20">
        <v>41603</v>
      </c>
      <c r="E162" s="100" t="s">
        <v>433</v>
      </c>
      <c r="F162" s="92" t="s">
        <v>434</v>
      </c>
      <c r="G162" s="48" t="s">
        <v>300</v>
      </c>
      <c r="H162" s="93"/>
      <c r="I162" s="15"/>
    </row>
    <row r="163" spans="1:224" s="94" customFormat="1" ht="12.75" customHeight="1" x14ac:dyDescent="0.2">
      <c r="A163" s="89">
        <f t="shared" si="1"/>
        <v>73</v>
      </c>
      <c r="B163" s="90" t="s">
        <v>435</v>
      </c>
      <c r="C163" s="108">
        <f>36067.65-24182.46</f>
        <v>11885.190000000002</v>
      </c>
      <c r="D163" s="20">
        <v>41603</v>
      </c>
      <c r="E163" s="100" t="s">
        <v>436</v>
      </c>
      <c r="F163" s="356" t="s">
        <v>437</v>
      </c>
      <c r="G163" s="358" t="s">
        <v>438</v>
      </c>
      <c r="H163" s="93"/>
      <c r="I163" s="15"/>
    </row>
    <row r="164" spans="1:224" s="94" customFormat="1" ht="33.75" customHeight="1" x14ac:dyDescent="0.2">
      <c r="A164" s="89">
        <f t="shared" si="1"/>
        <v>74</v>
      </c>
      <c r="B164" s="90" t="s">
        <v>435</v>
      </c>
      <c r="C164" s="108">
        <f>686778.9-316528.19</f>
        <v>370250.71</v>
      </c>
      <c r="D164" s="20">
        <v>41603</v>
      </c>
      <c r="E164" s="100" t="s">
        <v>439</v>
      </c>
      <c r="F164" s="357"/>
      <c r="G164" s="359"/>
      <c r="H164" s="93"/>
      <c r="I164" s="15"/>
    </row>
    <row r="165" spans="1:224" s="83" customFormat="1" ht="19.5" x14ac:dyDescent="0.2">
      <c r="A165" s="95">
        <f t="shared" si="1"/>
        <v>75</v>
      </c>
      <c r="B165" s="105" t="s">
        <v>440</v>
      </c>
      <c r="C165" s="116">
        <v>279.29000000000002</v>
      </c>
      <c r="D165" s="117">
        <v>41632</v>
      </c>
      <c r="E165" s="103" t="s">
        <v>441</v>
      </c>
      <c r="F165" s="44" t="s">
        <v>442</v>
      </c>
      <c r="G165" s="48" t="s">
        <v>352</v>
      </c>
      <c r="H165" s="107"/>
      <c r="I165" s="1"/>
    </row>
    <row r="166" spans="1:224" s="94" customFormat="1" ht="58.5" x14ac:dyDescent="0.2">
      <c r="A166" s="89">
        <f t="shared" si="1"/>
        <v>76</v>
      </c>
      <c r="B166" s="90" t="s">
        <v>443</v>
      </c>
      <c r="C166" s="108">
        <v>568930.87</v>
      </c>
      <c r="D166" s="20">
        <v>41684</v>
      </c>
      <c r="E166" s="100" t="s">
        <v>444</v>
      </c>
      <c r="F166" s="18" t="s">
        <v>445</v>
      </c>
      <c r="G166" s="18" t="s">
        <v>446</v>
      </c>
      <c r="H166" s="93"/>
      <c r="I166" s="118"/>
    </row>
    <row r="167" spans="1:224" s="94" customFormat="1" x14ac:dyDescent="0.2">
      <c r="A167" s="89">
        <f t="shared" si="1"/>
        <v>77</v>
      </c>
      <c r="B167" s="90" t="s">
        <v>447</v>
      </c>
      <c r="C167" s="108">
        <v>2070.2999999999997</v>
      </c>
      <c r="D167" s="20">
        <v>41684</v>
      </c>
      <c r="E167" s="100" t="s">
        <v>448</v>
      </c>
      <c r="F167" s="48" t="s">
        <v>153</v>
      </c>
      <c r="G167" s="48" t="s">
        <v>449</v>
      </c>
      <c r="H167" s="93"/>
      <c r="I167" s="15"/>
    </row>
    <row r="168" spans="1:224" s="83" customFormat="1" ht="39" x14ac:dyDescent="0.2">
      <c r="A168" s="95">
        <f t="shared" si="1"/>
        <v>78</v>
      </c>
      <c r="B168" s="105" t="s">
        <v>450</v>
      </c>
      <c r="C168" s="116">
        <v>20445.64</v>
      </c>
      <c r="D168" s="117">
        <v>41684</v>
      </c>
      <c r="E168" s="103" t="s">
        <v>451</v>
      </c>
      <c r="F168" s="44" t="s">
        <v>153</v>
      </c>
      <c r="G168" s="18" t="s">
        <v>452</v>
      </c>
      <c r="H168" s="93"/>
      <c r="I168" s="1"/>
    </row>
    <row r="169" spans="1:224" s="83" customFormat="1" ht="19.5" x14ac:dyDescent="0.2">
      <c r="A169" s="95">
        <f t="shared" si="1"/>
        <v>79</v>
      </c>
      <c r="B169" s="105" t="s">
        <v>453</v>
      </c>
      <c r="C169" s="116">
        <v>81.349999999999994</v>
      </c>
      <c r="D169" s="117">
        <v>41684</v>
      </c>
      <c r="E169" s="103" t="s">
        <v>454</v>
      </c>
      <c r="F169" s="46" t="s">
        <v>455</v>
      </c>
      <c r="G169" s="46" t="s">
        <v>456</v>
      </c>
      <c r="H169" s="107"/>
      <c r="I169" s="1"/>
    </row>
    <row r="170" spans="1:224" s="83" customFormat="1" ht="19.5" x14ac:dyDescent="0.2">
      <c r="A170" s="95">
        <f t="shared" si="1"/>
        <v>80</v>
      </c>
      <c r="B170" s="105" t="s">
        <v>453</v>
      </c>
      <c r="C170" s="116">
        <v>83859.87</v>
      </c>
      <c r="D170" s="117">
        <v>41684</v>
      </c>
      <c r="E170" s="103" t="s">
        <v>457</v>
      </c>
      <c r="F170" s="46" t="s">
        <v>455</v>
      </c>
      <c r="G170" s="46" t="s">
        <v>456</v>
      </c>
      <c r="H170" s="107"/>
      <c r="I170" s="1"/>
    </row>
    <row r="171" spans="1:224" s="94" customFormat="1" ht="58.5" x14ac:dyDescent="0.2">
      <c r="A171" s="89">
        <f t="shared" si="1"/>
        <v>81</v>
      </c>
      <c r="B171" s="90" t="s">
        <v>458</v>
      </c>
      <c r="C171" s="108">
        <v>52576.43</v>
      </c>
      <c r="D171" s="20">
        <v>41684</v>
      </c>
      <c r="E171" s="100" t="s">
        <v>459</v>
      </c>
      <c r="F171" s="18" t="s">
        <v>445</v>
      </c>
      <c r="G171" s="18" t="s">
        <v>446</v>
      </c>
      <c r="H171" s="93"/>
      <c r="I171" s="15"/>
    </row>
    <row r="172" spans="1:224" s="83" customFormat="1" x14ac:dyDescent="0.2">
      <c r="A172" s="76"/>
      <c r="B172" s="77" t="s">
        <v>267</v>
      </c>
      <c r="C172" s="78">
        <f>SUM(C91:C171)</f>
        <v>33609238.75</v>
      </c>
      <c r="D172" s="79"/>
      <c r="E172" s="79"/>
      <c r="F172" s="98"/>
      <c r="G172" s="119"/>
      <c r="H172" s="107"/>
    </row>
    <row r="173" spans="1:224" s="122" customFormat="1" x14ac:dyDescent="0.2">
      <c r="A173" s="360" t="s">
        <v>460</v>
      </c>
      <c r="B173" s="361"/>
      <c r="C173" s="361"/>
      <c r="D173" s="361"/>
      <c r="E173" s="361"/>
      <c r="F173" s="361"/>
      <c r="G173" s="361"/>
      <c r="H173" s="120"/>
      <c r="I173" s="121"/>
    </row>
    <row r="174" spans="1:224" s="122" customFormat="1" ht="18" x14ac:dyDescent="0.2">
      <c r="A174" s="3" t="s">
        <v>2</v>
      </c>
      <c r="B174" s="3" t="s">
        <v>3</v>
      </c>
      <c r="C174" s="123" t="s">
        <v>4</v>
      </c>
      <c r="D174" s="88" t="s">
        <v>5</v>
      </c>
      <c r="E174" s="88" t="s">
        <v>6</v>
      </c>
      <c r="F174" s="88" t="s">
        <v>7</v>
      </c>
      <c r="G174" s="88" t="s">
        <v>8</v>
      </c>
      <c r="H174" s="9" t="s">
        <v>9</v>
      </c>
      <c r="I174" s="124"/>
      <c r="J174" s="124"/>
      <c r="K174" s="124"/>
      <c r="L174" s="125"/>
      <c r="M174" s="125"/>
      <c r="N174" s="125"/>
      <c r="O174" s="125"/>
      <c r="P174" s="125"/>
      <c r="Q174" s="125"/>
      <c r="R174" s="125"/>
      <c r="S174" s="125"/>
      <c r="T174" s="125"/>
      <c r="U174" s="125"/>
      <c r="V174" s="125"/>
      <c r="W174" s="125"/>
      <c r="X174" s="125"/>
      <c r="Y174" s="125"/>
      <c r="Z174" s="125"/>
      <c r="AA174" s="125"/>
      <c r="AB174" s="125"/>
      <c r="AC174" s="125"/>
      <c r="AD174" s="125"/>
      <c r="AE174" s="125"/>
      <c r="AF174" s="125"/>
      <c r="AG174" s="125"/>
      <c r="AH174" s="125"/>
      <c r="AI174" s="125"/>
      <c r="AJ174" s="125"/>
      <c r="AK174" s="125"/>
      <c r="AL174" s="125"/>
      <c r="AM174" s="125"/>
      <c r="AN174" s="125"/>
      <c r="AO174" s="125"/>
      <c r="AP174" s="125"/>
      <c r="AQ174" s="125"/>
      <c r="AR174" s="125"/>
      <c r="AS174" s="125"/>
      <c r="AT174" s="125"/>
      <c r="AU174" s="125"/>
      <c r="AV174" s="125"/>
      <c r="AW174" s="125"/>
      <c r="AX174" s="125"/>
      <c r="AY174" s="125"/>
      <c r="AZ174" s="125"/>
      <c r="BA174" s="125"/>
      <c r="BB174" s="125"/>
      <c r="BC174" s="125"/>
      <c r="BD174" s="125"/>
      <c r="BE174" s="125"/>
      <c r="BF174" s="125"/>
      <c r="BG174" s="125"/>
      <c r="BH174" s="125"/>
      <c r="BI174" s="125"/>
      <c r="BJ174" s="125"/>
      <c r="BK174" s="125"/>
      <c r="BL174" s="125"/>
      <c r="BM174" s="125"/>
      <c r="BN174" s="125"/>
      <c r="BO174" s="125"/>
      <c r="BP174" s="125"/>
      <c r="BQ174" s="125"/>
      <c r="BR174" s="125"/>
      <c r="BS174" s="125"/>
      <c r="BT174" s="125"/>
      <c r="BU174" s="125"/>
      <c r="BV174" s="125"/>
      <c r="BW174" s="125"/>
      <c r="BX174" s="125"/>
      <c r="BY174" s="125"/>
      <c r="BZ174" s="125"/>
      <c r="CA174" s="125"/>
      <c r="CB174" s="125"/>
      <c r="CC174" s="125"/>
      <c r="CD174" s="125"/>
      <c r="CE174" s="125"/>
      <c r="CF174" s="125"/>
      <c r="CG174" s="125"/>
      <c r="CH174" s="125"/>
      <c r="CI174" s="125"/>
      <c r="CJ174" s="125"/>
      <c r="CK174" s="125"/>
      <c r="CL174" s="125"/>
      <c r="CM174" s="125"/>
      <c r="CN174" s="125"/>
      <c r="CO174" s="125"/>
      <c r="CP174" s="125"/>
      <c r="CQ174" s="125"/>
      <c r="CR174" s="125"/>
      <c r="CS174" s="125"/>
      <c r="CT174" s="125"/>
      <c r="CU174" s="125"/>
      <c r="CV174" s="125"/>
      <c r="CW174" s="125"/>
      <c r="CX174" s="125"/>
      <c r="CY174" s="125"/>
      <c r="CZ174" s="125"/>
      <c r="DA174" s="125"/>
      <c r="DB174" s="125"/>
      <c r="DC174" s="125"/>
      <c r="DD174" s="125"/>
      <c r="DE174" s="125"/>
      <c r="DF174" s="125"/>
      <c r="DG174" s="125"/>
      <c r="DH174" s="125"/>
      <c r="DI174" s="125"/>
      <c r="DJ174" s="125"/>
      <c r="DK174" s="125"/>
      <c r="DL174" s="125"/>
      <c r="DM174" s="125"/>
      <c r="DN174" s="125"/>
      <c r="DO174" s="125"/>
      <c r="DP174" s="125"/>
      <c r="DQ174" s="125"/>
      <c r="DR174" s="125"/>
      <c r="DS174" s="125"/>
      <c r="DT174" s="125"/>
      <c r="DU174" s="125"/>
      <c r="DV174" s="125"/>
      <c r="DW174" s="125"/>
      <c r="DX174" s="125"/>
      <c r="DY174" s="125"/>
      <c r="DZ174" s="125"/>
      <c r="EA174" s="125"/>
      <c r="EB174" s="125"/>
      <c r="EC174" s="125"/>
      <c r="ED174" s="125"/>
      <c r="EE174" s="125"/>
      <c r="EF174" s="125"/>
      <c r="EG174" s="125"/>
      <c r="EH174" s="125"/>
      <c r="EI174" s="125"/>
      <c r="EJ174" s="125"/>
      <c r="EK174" s="125"/>
      <c r="EL174" s="125"/>
      <c r="EM174" s="125"/>
      <c r="EN174" s="125"/>
      <c r="EO174" s="125"/>
      <c r="EP174" s="125"/>
      <c r="EQ174" s="125"/>
      <c r="ER174" s="125"/>
      <c r="ES174" s="125"/>
      <c r="ET174" s="125"/>
      <c r="EU174" s="125"/>
      <c r="EV174" s="125"/>
      <c r="EW174" s="125"/>
      <c r="EX174" s="125"/>
      <c r="EY174" s="125"/>
      <c r="EZ174" s="125"/>
      <c r="FA174" s="125"/>
      <c r="FB174" s="125"/>
      <c r="FC174" s="125"/>
      <c r="FD174" s="125"/>
      <c r="FE174" s="125"/>
      <c r="FF174" s="125"/>
      <c r="FG174" s="125"/>
      <c r="FH174" s="125"/>
      <c r="FI174" s="125"/>
      <c r="FJ174" s="125"/>
      <c r="FK174" s="125"/>
      <c r="FL174" s="125"/>
      <c r="FM174" s="125"/>
      <c r="FN174" s="125"/>
      <c r="FO174" s="125"/>
      <c r="FP174" s="125"/>
      <c r="FQ174" s="125"/>
      <c r="FR174" s="125"/>
      <c r="FS174" s="125"/>
      <c r="FT174" s="125"/>
      <c r="FU174" s="125"/>
      <c r="FV174" s="125"/>
      <c r="FW174" s="125"/>
      <c r="FX174" s="125"/>
      <c r="FY174" s="125"/>
      <c r="FZ174" s="125"/>
      <c r="GA174" s="125"/>
      <c r="GB174" s="125"/>
      <c r="GC174" s="125"/>
      <c r="GD174" s="125"/>
      <c r="GE174" s="125"/>
      <c r="GF174" s="125"/>
      <c r="GG174" s="125"/>
      <c r="GH174" s="125"/>
      <c r="GI174" s="125"/>
      <c r="GJ174" s="125"/>
      <c r="GK174" s="125"/>
      <c r="GL174" s="125"/>
      <c r="GM174" s="125"/>
      <c r="GN174" s="125"/>
      <c r="GO174" s="125"/>
      <c r="GP174" s="125"/>
      <c r="GQ174" s="125"/>
      <c r="GR174" s="125"/>
      <c r="GS174" s="125"/>
      <c r="GT174" s="125"/>
      <c r="GU174" s="125"/>
      <c r="GV174" s="125"/>
      <c r="GW174" s="125"/>
      <c r="GX174" s="125"/>
      <c r="GY174" s="125"/>
      <c r="GZ174" s="125"/>
      <c r="HA174" s="125"/>
      <c r="HB174" s="125"/>
      <c r="HC174" s="125"/>
      <c r="HD174" s="125"/>
      <c r="HE174" s="125"/>
      <c r="HF174" s="125"/>
      <c r="HG174" s="125"/>
      <c r="HH174" s="125"/>
      <c r="HI174" s="125"/>
      <c r="HJ174" s="125"/>
      <c r="HK174" s="125"/>
      <c r="HL174" s="125"/>
      <c r="HM174" s="125"/>
      <c r="HN174" s="125"/>
      <c r="HO174" s="125"/>
      <c r="HP174" s="125"/>
    </row>
    <row r="175" spans="1:224" s="15" customFormat="1" ht="39" x14ac:dyDescent="0.2">
      <c r="A175" s="126">
        <v>1</v>
      </c>
      <c r="B175" s="90" t="s">
        <v>349</v>
      </c>
      <c r="C175" s="127" t="s">
        <v>55</v>
      </c>
      <c r="D175" s="19" t="s">
        <v>461</v>
      </c>
      <c r="E175" s="20" t="s">
        <v>462</v>
      </c>
      <c r="F175" s="128">
        <v>1993664.4</v>
      </c>
      <c r="G175" s="129" t="s">
        <v>463</v>
      </c>
      <c r="H175" s="48" t="s">
        <v>300</v>
      </c>
      <c r="I175" s="130"/>
      <c r="J175" s="131"/>
      <c r="K175" s="131"/>
      <c r="L175" s="132"/>
      <c r="M175" s="132"/>
      <c r="N175" s="132"/>
      <c r="O175" s="132"/>
      <c r="P175" s="132"/>
      <c r="Q175" s="132"/>
      <c r="R175" s="132"/>
      <c r="S175" s="132"/>
      <c r="T175" s="132"/>
      <c r="U175" s="132"/>
      <c r="V175" s="132"/>
      <c r="W175" s="132"/>
      <c r="X175" s="132"/>
      <c r="Y175" s="132"/>
      <c r="Z175" s="132"/>
      <c r="AA175" s="132"/>
      <c r="AB175" s="132"/>
      <c r="AC175" s="132"/>
      <c r="AD175" s="132"/>
      <c r="AE175" s="132"/>
      <c r="AF175" s="132"/>
      <c r="AG175" s="132"/>
      <c r="AH175" s="132"/>
      <c r="AI175" s="132"/>
      <c r="AJ175" s="132"/>
      <c r="AK175" s="132"/>
      <c r="AL175" s="132"/>
      <c r="AM175" s="132"/>
      <c r="AN175" s="132"/>
      <c r="AO175" s="132"/>
      <c r="AP175" s="132"/>
      <c r="AQ175" s="132"/>
      <c r="AR175" s="132"/>
      <c r="AS175" s="132"/>
      <c r="AT175" s="132"/>
      <c r="AU175" s="132"/>
      <c r="AV175" s="132"/>
      <c r="AW175" s="132"/>
      <c r="AX175" s="132"/>
      <c r="AY175" s="132"/>
      <c r="AZ175" s="132"/>
      <c r="BA175" s="132"/>
      <c r="BB175" s="132"/>
      <c r="BC175" s="132"/>
      <c r="BD175" s="132"/>
      <c r="BE175" s="132"/>
      <c r="BF175" s="132"/>
      <c r="BG175" s="132"/>
      <c r="BH175" s="132"/>
      <c r="BI175" s="132"/>
      <c r="BJ175" s="132"/>
      <c r="BK175" s="132"/>
      <c r="BL175" s="132"/>
      <c r="BM175" s="132"/>
      <c r="BN175" s="132"/>
      <c r="BO175" s="132"/>
      <c r="BP175" s="132"/>
      <c r="BQ175" s="132"/>
      <c r="BR175" s="132"/>
      <c r="BS175" s="132"/>
      <c r="BT175" s="132"/>
      <c r="BU175" s="132"/>
      <c r="BV175" s="132"/>
      <c r="BW175" s="132"/>
      <c r="BX175" s="132"/>
      <c r="BY175" s="132"/>
      <c r="BZ175" s="132"/>
      <c r="CA175" s="132"/>
      <c r="CB175" s="132"/>
      <c r="CC175" s="132"/>
      <c r="CD175" s="132"/>
      <c r="CE175" s="132"/>
      <c r="CF175" s="132"/>
      <c r="CG175" s="132"/>
      <c r="CH175" s="132"/>
      <c r="CI175" s="132"/>
      <c r="CJ175" s="132"/>
      <c r="CK175" s="132"/>
      <c r="CL175" s="132"/>
      <c r="CM175" s="132"/>
      <c r="CN175" s="132"/>
      <c r="CO175" s="132"/>
      <c r="CP175" s="132"/>
      <c r="CQ175" s="132"/>
      <c r="CR175" s="132"/>
      <c r="CS175" s="132"/>
      <c r="CT175" s="132"/>
      <c r="CU175" s="132"/>
      <c r="CV175" s="132"/>
      <c r="CW175" s="132"/>
      <c r="CX175" s="132"/>
      <c r="CY175" s="132"/>
      <c r="CZ175" s="132"/>
      <c r="DA175" s="132"/>
      <c r="DB175" s="132"/>
      <c r="DC175" s="132"/>
      <c r="DD175" s="132"/>
      <c r="DE175" s="132"/>
      <c r="DF175" s="132"/>
      <c r="DG175" s="132"/>
      <c r="DH175" s="132"/>
      <c r="DI175" s="132"/>
      <c r="DJ175" s="132"/>
      <c r="DK175" s="132"/>
      <c r="DL175" s="132"/>
      <c r="DM175" s="132"/>
      <c r="DN175" s="132"/>
      <c r="DO175" s="132"/>
      <c r="DP175" s="132"/>
      <c r="DQ175" s="132"/>
      <c r="DR175" s="132"/>
      <c r="DS175" s="132"/>
      <c r="DT175" s="132"/>
      <c r="DU175" s="132"/>
      <c r="DV175" s="132"/>
      <c r="DW175" s="132"/>
      <c r="DX175" s="132"/>
      <c r="DY175" s="132"/>
      <c r="DZ175" s="132"/>
      <c r="EA175" s="132"/>
      <c r="EB175" s="132"/>
      <c r="EC175" s="132"/>
      <c r="ED175" s="132"/>
      <c r="EE175" s="132"/>
      <c r="EF175" s="132"/>
      <c r="EG175" s="132"/>
      <c r="EH175" s="132"/>
      <c r="EI175" s="132"/>
      <c r="EJ175" s="132"/>
      <c r="EK175" s="132"/>
      <c r="EL175" s="132"/>
      <c r="EM175" s="132"/>
      <c r="EN175" s="132"/>
      <c r="EO175" s="132"/>
      <c r="EP175" s="132"/>
      <c r="EQ175" s="132"/>
      <c r="ER175" s="132"/>
      <c r="ES175" s="132"/>
      <c r="ET175" s="132"/>
      <c r="EU175" s="132"/>
      <c r="EV175" s="132"/>
      <c r="EW175" s="132"/>
      <c r="EX175" s="132"/>
      <c r="EY175" s="132"/>
      <c r="EZ175" s="132"/>
      <c r="FA175" s="132"/>
      <c r="FB175" s="132"/>
      <c r="FC175" s="132"/>
      <c r="FD175" s="132"/>
      <c r="FE175" s="132"/>
      <c r="FF175" s="132"/>
      <c r="FG175" s="132"/>
      <c r="FH175" s="132"/>
      <c r="FI175" s="132"/>
      <c r="FJ175" s="132"/>
      <c r="FK175" s="132"/>
      <c r="FL175" s="132"/>
      <c r="FM175" s="132"/>
      <c r="FN175" s="132"/>
      <c r="FO175" s="132"/>
      <c r="FP175" s="132"/>
      <c r="FQ175" s="132"/>
      <c r="FR175" s="132"/>
      <c r="FS175" s="132"/>
      <c r="FT175" s="132"/>
      <c r="FU175" s="132"/>
      <c r="FV175" s="132"/>
      <c r="FW175" s="132"/>
      <c r="FX175" s="132"/>
      <c r="FY175" s="132"/>
      <c r="FZ175" s="132"/>
      <c r="GA175" s="132"/>
      <c r="GB175" s="132"/>
      <c r="GC175" s="132"/>
      <c r="GD175" s="132"/>
      <c r="GE175" s="132"/>
      <c r="GF175" s="132"/>
      <c r="GG175" s="132"/>
      <c r="GH175" s="132"/>
      <c r="GI175" s="132"/>
      <c r="GJ175" s="132"/>
      <c r="GK175" s="132"/>
      <c r="GL175" s="132"/>
      <c r="GM175" s="132"/>
      <c r="GN175" s="132"/>
      <c r="GO175" s="132"/>
      <c r="GP175" s="132"/>
      <c r="GQ175" s="132"/>
      <c r="GR175" s="132"/>
      <c r="GS175" s="132"/>
      <c r="GT175" s="132"/>
      <c r="GU175" s="132"/>
      <c r="GV175" s="132"/>
      <c r="GW175" s="132"/>
      <c r="GX175" s="132"/>
      <c r="GY175" s="132"/>
      <c r="GZ175" s="132"/>
      <c r="HA175" s="132"/>
      <c r="HB175" s="132"/>
      <c r="HC175" s="132"/>
      <c r="HD175" s="132"/>
      <c r="HE175" s="132"/>
      <c r="HF175" s="132"/>
      <c r="HG175" s="132"/>
      <c r="HH175" s="132"/>
      <c r="HI175" s="132"/>
      <c r="HJ175" s="132"/>
      <c r="HK175" s="132"/>
      <c r="HL175" s="132"/>
      <c r="HM175" s="132"/>
      <c r="HN175" s="132"/>
      <c r="HO175" s="132"/>
      <c r="HP175" s="132"/>
    </row>
    <row r="176" spans="1:224" s="15" customFormat="1" ht="39" x14ac:dyDescent="0.2">
      <c r="A176" s="126">
        <v>2</v>
      </c>
      <c r="B176" s="90" t="s">
        <v>349</v>
      </c>
      <c r="C176" s="127" t="s">
        <v>464</v>
      </c>
      <c r="D176" s="19" t="s">
        <v>465</v>
      </c>
      <c r="E176" s="20" t="s">
        <v>466</v>
      </c>
      <c r="F176" s="128">
        <v>4385356.95</v>
      </c>
      <c r="G176" s="129" t="s">
        <v>467</v>
      </c>
      <c r="H176" s="50" t="s">
        <v>468</v>
      </c>
      <c r="I176" s="131"/>
      <c r="J176" s="131"/>
      <c r="K176" s="131"/>
      <c r="L176" s="132"/>
      <c r="M176" s="132"/>
      <c r="N176" s="132"/>
      <c r="O176" s="132"/>
      <c r="P176" s="132"/>
      <c r="Q176" s="132"/>
      <c r="R176" s="132"/>
      <c r="S176" s="132"/>
      <c r="T176" s="132"/>
      <c r="U176" s="132"/>
      <c r="V176" s="132"/>
      <c r="W176" s="132"/>
      <c r="X176" s="132"/>
      <c r="Y176" s="132"/>
      <c r="Z176" s="132"/>
      <c r="AA176" s="132"/>
      <c r="AB176" s="132"/>
      <c r="AC176" s="132"/>
      <c r="AD176" s="132"/>
      <c r="AE176" s="132"/>
      <c r="AF176" s="132"/>
      <c r="AG176" s="132"/>
      <c r="AH176" s="132"/>
      <c r="AI176" s="132"/>
      <c r="AJ176" s="132"/>
      <c r="AK176" s="132"/>
      <c r="AL176" s="132"/>
      <c r="AM176" s="132"/>
      <c r="AN176" s="132"/>
      <c r="AO176" s="132"/>
      <c r="AP176" s="132"/>
      <c r="AQ176" s="132"/>
      <c r="AR176" s="132"/>
      <c r="AS176" s="132"/>
      <c r="AT176" s="132"/>
      <c r="AU176" s="132"/>
      <c r="AV176" s="132"/>
      <c r="AW176" s="132"/>
      <c r="AX176" s="132"/>
      <c r="AY176" s="132"/>
      <c r="AZ176" s="132"/>
      <c r="BA176" s="132"/>
      <c r="BB176" s="132"/>
      <c r="BC176" s="132"/>
      <c r="BD176" s="132"/>
      <c r="BE176" s="132"/>
      <c r="BF176" s="132"/>
      <c r="BG176" s="132"/>
      <c r="BH176" s="132"/>
      <c r="BI176" s="132"/>
      <c r="BJ176" s="132"/>
      <c r="BK176" s="132"/>
      <c r="BL176" s="132"/>
      <c r="BM176" s="132"/>
      <c r="BN176" s="132"/>
      <c r="BO176" s="132"/>
      <c r="BP176" s="132"/>
      <c r="BQ176" s="132"/>
      <c r="BR176" s="132"/>
      <c r="BS176" s="132"/>
      <c r="BT176" s="132"/>
      <c r="BU176" s="132"/>
      <c r="BV176" s="132"/>
      <c r="BW176" s="132"/>
      <c r="BX176" s="132"/>
      <c r="BY176" s="132"/>
      <c r="BZ176" s="132"/>
      <c r="CA176" s="132"/>
      <c r="CB176" s="132"/>
      <c r="CC176" s="132"/>
      <c r="CD176" s="132"/>
      <c r="CE176" s="132"/>
      <c r="CF176" s="132"/>
      <c r="CG176" s="132"/>
      <c r="CH176" s="132"/>
      <c r="CI176" s="132"/>
      <c r="CJ176" s="132"/>
      <c r="CK176" s="132"/>
      <c r="CL176" s="132"/>
      <c r="CM176" s="132"/>
      <c r="CN176" s="132"/>
      <c r="CO176" s="132"/>
      <c r="CP176" s="132"/>
      <c r="CQ176" s="132"/>
      <c r="CR176" s="132"/>
      <c r="CS176" s="132"/>
      <c r="CT176" s="132"/>
      <c r="CU176" s="132"/>
      <c r="CV176" s="132"/>
      <c r="CW176" s="132"/>
      <c r="CX176" s="132"/>
      <c r="CY176" s="132"/>
      <c r="CZ176" s="132"/>
      <c r="DA176" s="132"/>
      <c r="DB176" s="132"/>
      <c r="DC176" s="132"/>
      <c r="DD176" s="132"/>
      <c r="DE176" s="132"/>
      <c r="DF176" s="132"/>
      <c r="DG176" s="132"/>
      <c r="DH176" s="132"/>
      <c r="DI176" s="132"/>
      <c r="DJ176" s="132"/>
      <c r="DK176" s="132"/>
      <c r="DL176" s="132"/>
      <c r="DM176" s="132"/>
      <c r="DN176" s="132"/>
      <c r="DO176" s="132"/>
      <c r="DP176" s="132"/>
      <c r="DQ176" s="132"/>
      <c r="DR176" s="132"/>
      <c r="DS176" s="132"/>
      <c r="DT176" s="132"/>
      <c r="DU176" s="132"/>
      <c r="DV176" s="132"/>
      <c r="DW176" s="132"/>
      <c r="DX176" s="132"/>
      <c r="DY176" s="132"/>
      <c r="DZ176" s="132"/>
      <c r="EA176" s="132"/>
      <c r="EB176" s="132"/>
      <c r="EC176" s="132"/>
      <c r="ED176" s="132"/>
      <c r="EE176" s="132"/>
      <c r="EF176" s="132"/>
      <c r="EG176" s="132"/>
      <c r="EH176" s="132"/>
      <c r="EI176" s="132"/>
      <c r="EJ176" s="132"/>
      <c r="EK176" s="132"/>
      <c r="EL176" s="132"/>
      <c r="EM176" s="132"/>
      <c r="EN176" s="132"/>
      <c r="EO176" s="132"/>
      <c r="EP176" s="132"/>
      <c r="EQ176" s="132"/>
      <c r="ER176" s="132"/>
      <c r="ES176" s="132"/>
      <c r="ET176" s="132"/>
      <c r="EU176" s="132"/>
      <c r="EV176" s="132"/>
      <c r="EW176" s="132"/>
      <c r="EX176" s="132"/>
      <c r="EY176" s="132"/>
      <c r="EZ176" s="132"/>
      <c r="FA176" s="132"/>
      <c r="FB176" s="132"/>
      <c r="FC176" s="132"/>
      <c r="FD176" s="132"/>
      <c r="FE176" s="132"/>
      <c r="FF176" s="132"/>
      <c r="FG176" s="132"/>
      <c r="FH176" s="132"/>
      <c r="FI176" s="132"/>
      <c r="FJ176" s="132"/>
      <c r="FK176" s="132"/>
      <c r="FL176" s="132"/>
      <c r="FM176" s="132"/>
      <c r="FN176" s="132"/>
      <c r="FO176" s="132"/>
      <c r="FP176" s="132"/>
      <c r="FQ176" s="132"/>
      <c r="FR176" s="132"/>
      <c r="FS176" s="132"/>
      <c r="FT176" s="132"/>
      <c r="FU176" s="132"/>
      <c r="FV176" s="132"/>
      <c r="FW176" s="132"/>
      <c r="FX176" s="132"/>
      <c r="FY176" s="132"/>
      <c r="FZ176" s="132"/>
      <c r="GA176" s="132"/>
      <c r="GB176" s="132"/>
      <c r="GC176" s="132"/>
      <c r="GD176" s="132"/>
      <c r="GE176" s="132"/>
      <c r="GF176" s="132"/>
      <c r="GG176" s="132"/>
      <c r="GH176" s="132"/>
      <c r="GI176" s="132"/>
      <c r="GJ176" s="132"/>
      <c r="GK176" s="132"/>
      <c r="GL176" s="132"/>
      <c r="GM176" s="132"/>
      <c r="GN176" s="132"/>
      <c r="GO176" s="132"/>
      <c r="GP176" s="132"/>
      <c r="GQ176" s="132"/>
      <c r="GR176" s="132"/>
      <c r="GS176" s="132"/>
      <c r="GT176" s="132"/>
      <c r="GU176" s="132"/>
      <c r="GV176" s="132"/>
      <c r="GW176" s="132"/>
      <c r="GX176" s="132"/>
      <c r="GY176" s="132"/>
      <c r="GZ176" s="132"/>
      <c r="HA176" s="132"/>
      <c r="HB176" s="132"/>
      <c r="HC176" s="132"/>
      <c r="HD176" s="132"/>
      <c r="HE176" s="132"/>
      <c r="HF176" s="132"/>
      <c r="HG176" s="132"/>
      <c r="HH176" s="132"/>
      <c r="HI176" s="132"/>
      <c r="HJ176" s="132"/>
      <c r="HK176" s="132"/>
      <c r="HL176" s="132"/>
      <c r="HM176" s="132"/>
      <c r="HN176" s="132"/>
      <c r="HO176" s="132"/>
      <c r="HP176" s="132"/>
    </row>
    <row r="177" spans="1:224" s="15" customFormat="1" ht="39" x14ac:dyDescent="0.2">
      <c r="A177" s="126">
        <f t="shared" ref="A177:A191" si="2">A176+1</f>
        <v>3</v>
      </c>
      <c r="B177" s="90" t="s">
        <v>349</v>
      </c>
      <c r="C177" s="127" t="s">
        <v>469</v>
      </c>
      <c r="D177" s="19" t="s">
        <v>470</v>
      </c>
      <c r="E177" s="20" t="s">
        <v>466</v>
      </c>
      <c r="F177" s="128">
        <v>5751640.7000000002</v>
      </c>
      <c r="G177" s="129" t="s">
        <v>471</v>
      </c>
      <c r="H177" s="50" t="s">
        <v>468</v>
      </c>
      <c r="I177" s="131"/>
      <c r="J177" s="131"/>
      <c r="K177" s="131"/>
      <c r="L177" s="132"/>
      <c r="M177" s="132"/>
      <c r="N177" s="132"/>
      <c r="O177" s="132"/>
      <c r="P177" s="132"/>
      <c r="Q177" s="132"/>
      <c r="R177" s="132"/>
      <c r="S177" s="132"/>
      <c r="T177" s="132"/>
      <c r="U177" s="132"/>
      <c r="V177" s="132"/>
      <c r="W177" s="132"/>
      <c r="X177" s="132"/>
      <c r="Y177" s="132"/>
      <c r="Z177" s="132"/>
      <c r="AA177" s="132"/>
      <c r="AB177" s="132"/>
      <c r="AC177" s="132"/>
      <c r="AD177" s="132"/>
      <c r="AE177" s="132"/>
      <c r="AF177" s="132"/>
      <c r="AG177" s="132"/>
      <c r="AH177" s="132"/>
      <c r="AI177" s="132"/>
      <c r="AJ177" s="132"/>
      <c r="AK177" s="132"/>
      <c r="AL177" s="132"/>
      <c r="AM177" s="132"/>
      <c r="AN177" s="132"/>
      <c r="AO177" s="132"/>
      <c r="AP177" s="132"/>
      <c r="AQ177" s="132"/>
      <c r="AR177" s="132"/>
      <c r="AS177" s="132"/>
      <c r="AT177" s="132"/>
      <c r="AU177" s="132"/>
      <c r="AV177" s="132"/>
      <c r="AW177" s="132"/>
      <c r="AX177" s="132"/>
      <c r="AY177" s="132"/>
      <c r="AZ177" s="132"/>
      <c r="BA177" s="132"/>
      <c r="BB177" s="132"/>
      <c r="BC177" s="132"/>
      <c r="BD177" s="132"/>
      <c r="BE177" s="132"/>
      <c r="BF177" s="132"/>
      <c r="BG177" s="132"/>
      <c r="BH177" s="132"/>
      <c r="BI177" s="132"/>
      <c r="BJ177" s="132"/>
      <c r="BK177" s="132"/>
      <c r="BL177" s="132"/>
      <c r="BM177" s="132"/>
      <c r="BN177" s="132"/>
      <c r="BO177" s="132"/>
      <c r="BP177" s="132"/>
      <c r="BQ177" s="132"/>
      <c r="BR177" s="132"/>
      <c r="BS177" s="132"/>
      <c r="BT177" s="132"/>
      <c r="BU177" s="132"/>
      <c r="BV177" s="132"/>
      <c r="BW177" s="132"/>
      <c r="BX177" s="132"/>
      <c r="BY177" s="132"/>
      <c r="BZ177" s="132"/>
      <c r="CA177" s="132"/>
      <c r="CB177" s="132"/>
      <c r="CC177" s="132"/>
      <c r="CD177" s="132"/>
      <c r="CE177" s="132"/>
      <c r="CF177" s="132"/>
      <c r="CG177" s="132"/>
      <c r="CH177" s="132"/>
      <c r="CI177" s="132"/>
      <c r="CJ177" s="132"/>
      <c r="CK177" s="132"/>
      <c r="CL177" s="132"/>
      <c r="CM177" s="132"/>
      <c r="CN177" s="132"/>
      <c r="CO177" s="132"/>
      <c r="CP177" s="132"/>
      <c r="CQ177" s="132"/>
      <c r="CR177" s="132"/>
      <c r="CS177" s="132"/>
      <c r="CT177" s="132"/>
      <c r="CU177" s="132"/>
      <c r="CV177" s="132"/>
      <c r="CW177" s="132"/>
      <c r="CX177" s="132"/>
      <c r="CY177" s="132"/>
      <c r="CZ177" s="132"/>
      <c r="DA177" s="132"/>
      <c r="DB177" s="132"/>
      <c r="DC177" s="132"/>
      <c r="DD177" s="132"/>
      <c r="DE177" s="132"/>
      <c r="DF177" s="132"/>
      <c r="DG177" s="132"/>
      <c r="DH177" s="132"/>
      <c r="DI177" s="132"/>
      <c r="DJ177" s="132"/>
      <c r="DK177" s="132"/>
      <c r="DL177" s="132"/>
      <c r="DM177" s="132"/>
      <c r="DN177" s="132"/>
      <c r="DO177" s="132"/>
      <c r="DP177" s="132"/>
      <c r="DQ177" s="132"/>
      <c r="DR177" s="132"/>
      <c r="DS177" s="132"/>
      <c r="DT177" s="132"/>
      <c r="DU177" s="132"/>
      <c r="DV177" s="132"/>
      <c r="DW177" s="132"/>
      <c r="DX177" s="132"/>
      <c r="DY177" s="132"/>
      <c r="DZ177" s="132"/>
      <c r="EA177" s="132"/>
      <c r="EB177" s="132"/>
      <c r="EC177" s="132"/>
      <c r="ED177" s="132"/>
      <c r="EE177" s="132"/>
      <c r="EF177" s="132"/>
      <c r="EG177" s="132"/>
      <c r="EH177" s="132"/>
      <c r="EI177" s="132"/>
      <c r="EJ177" s="132"/>
      <c r="EK177" s="132"/>
      <c r="EL177" s="132"/>
      <c r="EM177" s="132"/>
      <c r="EN177" s="132"/>
      <c r="EO177" s="132"/>
      <c r="EP177" s="132"/>
      <c r="EQ177" s="132"/>
      <c r="ER177" s="132"/>
      <c r="ES177" s="132"/>
      <c r="ET177" s="132"/>
      <c r="EU177" s="132"/>
      <c r="EV177" s="132"/>
      <c r="EW177" s="132"/>
      <c r="EX177" s="132"/>
      <c r="EY177" s="132"/>
      <c r="EZ177" s="132"/>
      <c r="FA177" s="132"/>
      <c r="FB177" s="132"/>
      <c r="FC177" s="132"/>
      <c r="FD177" s="132"/>
      <c r="FE177" s="132"/>
      <c r="FF177" s="132"/>
      <c r="FG177" s="132"/>
      <c r="FH177" s="132"/>
      <c r="FI177" s="132"/>
      <c r="FJ177" s="132"/>
      <c r="FK177" s="132"/>
      <c r="FL177" s="132"/>
      <c r="FM177" s="132"/>
      <c r="FN177" s="132"/>
      <c r="FO177" s="132"/>
      <c r="FP177" s="132"/>
      <c r="FQ177" s="132"/>
      <c r="FR177" s="132"/>
      <c r="FS177" s="132"/>
      <c r="FT177" s="132"/>
      <c r="FU177" s="132"/>
      <c r="FV177" s="132"/>
      <c r="FW177" s="132"/>
      <c r="FX177" s="132"/>
      <c r="FY177" s="132"/>
      <c r="FZ177" s="132"/>
      <c r="GA177" s="132"/>
      <c r="GB177" s="132"/>
      <c r="GC177" s="132"/>
      <c r="GD177" s="132"/>
      <c r="GE177" s="132"/>
      <c r="GF177" s="132"/>
      <c r="GG177" s="132"/>
      <c r="GH177" s="132"/>
      <c r="GI177" s="132"/>
      <c r="GJ177" s="132"/>
      <c r="GK177" s="132"/>
      <c r="GL177" s="132"/>
      <c r="GM177" s="132"/>
      <c r="GN177" s="132"/>
      <c r="GO177" s="132"/>
      <c r="GP177" s="132"/>
      <c r="GQ177" s="132"/>
      <c r="GR177" s="132"/>
      <c r="GS177" s="132"/>
      <c r="GT177" s="132"/>
      <c r="GU177" s="132"/>
      <c r="GV177" s="132"/>
      <c r="GW177" s="132"/>
      <c r="GX177" s="132"/>
      <c r="GY177" s="132"/>
      <c r="GZ177" s="132"/>
      <c r="HA177" s="132"/>
      <c r="HB177" s="132"/>
      <c r="HC177" s="132"/>
      <c r="HD177" s="132"/>
      <c r="HE177" s="132"/>
      <c r="HF177" s="132"/>
      <c r="HG177" s="132"/>
      <c r="HH177" s="132"/>
      <c r="HI177" s="132"/>
      <c r="HJ177" s="132"/>
      <c r="HK177" s="132"/>
      <c r="HL177" s="132"/>
      <c r="HM177" s="132"/>
      <c r="HN177" s="132"/>
      <c r="HO177" s="132"/>
      <c r="HP177" s="132"/>
    </row>
    <row r="178" spans="1:224" s="15" customFormat="1" ht="39" x14ac:dyDescent="0.2">
      <c r="A178" s="126">
        <f t="shared" si="2"/>
        <v>4</v>
      </c>
      <c r="B178" s="90" t="s">
        <v>349</v>
      </c>
      <c r="C178" s="127" t="s">
        <v>464</v>
      </c>
      <c r="D178" s="19" t="s">
        <v>472</v>
      </c>
      <c r="E178" s="20" t="s">
        <v>473</v>
      </c>
      <c r="F178" s="128">
        <v>8184444</v>
      </c>
      <c r="G178" s="129" t="s">
        <v>467</v>
      </c>
      <c r="H178" s="50" t="s">
        <v>468</v>
      </c>
      <c r="I178" s="131"/>
      <c r="J178" s="131"/>
      <c r="K178" s="131"/>
      <c r="L178" s="132"/>
      <c r="M178" s="132"/>
      <c r="N178" s="132"/>
      <c r="O178" s="132"/>
      <c r="P178" s="132"/>
      <c r="Q178" s="132"/>
      <c r="R178" s="132"/>
      <c r="S178" s="132"/>
      <c r="T178" s="132"/>
      <c r="U178" s="132"/>
      <c r="V178" s="132"/>
      <c r="W178" s="132"/>
      <c r="X178" s="132"/>
      <c r="Y178" s="132"/>
      <c r="Z178" s="132"/>
      <c r="AA178" s="132"/>
      <c r="AB178" s="132"/>
      <c r="AC178" s="132"/>
      <c r="AD178" s="132"/>
      <c r="AE178" s="132"/>
      <c r="AF178" s="132"/>
      <c r="AG178" s="132"/>
      <c r="AH178" s="132"/>
      <c r="AI178" s="132"/>
      <c r="AJ178" s="132"/>
      <c r="AK178" s="132"/>
      <c r="AL178" s="132"/>
      <c r="AM178" s="132"/>
      <c r="AN178" s="132"/>
      <c r="AO178" s="132"/>
      <c r="AP178" s="132"/>
      <c r="AQ178" s="132"/>
      <c r="AR178" s="132"/>
      <c r="AS178" s="132"/>
      <c r="AT178" s="132"/>
      <c r="AU178" s="132"/>
      <c r="AV178" s="132"/>
      <c r="AW178" s="132"/>
      <c r="AX178" s="132"/>
      <c r="AY178" s="132"/>
      <c r="AZ178" s="132"/>
      <c r="BA178" s="132"/>
      <c r="BB178" s="132"/>
      <c r="BC178" s="132"/>
      <c r="BD178" s="132"/>
      <c r="BE178" s="132"/>
      <c r="BF178" s="132"/>
      <c r="BG178" s="132"/>
      <c r="BH178" s="132"/>
      <c r="BI178" s="132"/>
      <c r="BJ178" s="132"/>
      <c r="BK178" s="132"/>
      <c r="BL178" s="132"/>
      <c r="BM178" s="132"/>
      <c r="BN178" s="132"/>
      <c r="BO178" s="132"/>
      <c r="BP178" s="132"/>
      <c r="BQ178" s="132"/>
      <c r="BR178" s="132"/>
      <c r="BS178" s="132"/>
      <c r="BT178" s="132"/>
      <c r="BU178" s="132"/>
      <c r="BV178" s="132"/>
      <c r="BW178" s="132"/>
      <c r="BX178" s="132"/>
      <c r="BY178" s="132"/>
      <c r="BZ178" s="132"/>
      <c r="CA178" s="132"/>
      <c r="CB178" s="132"/>
      <c r="CC178" s="132"/>
      <c r="CD178" s="132"/>
      <c r="CE178" s="132"/>
      <c r="CF178" s="132"/>
      <c r="CG178" s="132"/>
      <c r="CH178" s="132"/>
      <c r="CI178" s="132"/>
      <c r="CJ178" s="132"/>
      <c r="CK178" s="132"/>
      <c r="CL178" s="132"/>
      <c r="CM178" s="132"/>
      <c r="CN178" s="132"/>
      <c r="CO178" s="132"/>
      <c r="CP178" s="132"/>
      <c r="CQ178" s="132"/>
      <c r="CR178" s="132"/>
      <c r="CS178" s="132"/>
      <c r="CT178" s="132"/>
      <c r="CU178" s="132"/>
      <c r="CV178" s="132"/>
      <c r="CW178" s="132"/>
      <c r="CX178" s="132"/>
      <c r="CY178" s="132"/>
      <c r="CZ178" s="132"/>
      <c r="DA178" s="132"/>
      <c r="DB178" s="132"/>
      <c r="DC178" s="132"/>
      <c r="DD178" s="132"/>
      <c r="DE178" s="132"/>
      <c r="DF178" s="132"/>
      <c r="DG178" s="132"/>
      <c r="DH178" s="132"/>
      <c r="DI178" s="132"/>
      <c r="DJ178" s="132"/>
      <c r="DK178" s="132"/>
      <c r="DL178" s="132"/>
      <c r="DM178" s="132"/>
      <c r="DN178" s="132"/>
      <c r="DO178" s="132"/>
      <c r="DP178" s="132"/>
      <c r="DQ178" s="132"/>
      <c r="DR178" s="132"/>
      <c r="DS178" s="132"/>
      <c r="DT178" s="132"/>
      <c r="DU178" s="132"/>
      <c r="DV178" s="132"/>
      <c r="DW178" s="132"/>
      <c r="DX178" s="132"/>
      <c r="DY178" s="132"/>
      <c r="DZ178" s="132"/>
      <c r="EA178" s="132"/>
      <c r="EB178" s="132"/>
      <c r="EC178" s="132"/>
      <c r="ED178" s="132"/>
      <c r="EE178" s="132"/>
      <c r="EF178" s="132"/>
      <c r="EG178" s="132"/>
      <c r="EH178" s="132"/>
      <c r="EI178" s="132"/>
      <c r="EJ178" s="132"/>
      <c r="EK178" s="132"/>
      <c r="EL178" s="132"/>
      <c r="EM178" s="132"/>
      <c r="EN178" s="132"/>
      <c r="EO178" s="132"/>
      <c r="EP178" s="132"/>
      <c r="EQ178" s="132"/>
      <c r="ER178" s="132"/>
      <c r="ES178" s="132"/>
      <c r="ET178" s="132"/>
      <c r="EU178" s="132"/>
      <c r="EV178" s="132"/>
      <c r="EW178" s="132"/>
      <c r="EX178" s="132"/>
      <c r="EY178" s="132"/>
      <c r="EZ178" s="132"/>
      <c r="FA178" s="132"/>
      <c r="FB178" s="132"/>
      <c r="FC178" s="132"/>
      <c r="FD178" s="132"/>
      <c r="FE178" s="132"/>
      <c r="FF178" s="132"/>
      <c r="FG178" s="132"/>
      <c r="FH178" s="132"/>
      <c r="FI178" s="132"/>
      <c r="FJ178" s="132"/>
      <c r="FK178" s="132"/>
      <c r="FL178" s="132"/>
      <c r="FM178" s="132"/>
      <c r="FN178" s="132"/>
      <c r="FO178" s="132"/>
      <c r="FP178" s="132"/>
      <c r="FQ178" s="132"/>
      <c r="FR178" s="132"/>
      <c r="FS178" s="132"/>
      <c r="FT178" s="132"/>
      <c r="FU178" s="132"/>
      <c r="FV178" s="132"/>
      <c r="FW178" s="132"/>
      <c r="FX178" s="132"/>
      <c r="FY178" s="132"/>
      <c r="FZ178" s="132"/>
      <c r="GA178" s="132"/>
      <c r="GB178" s="132"/>
      <c r="GC178" s="132"/>
      <c r="GD178" s="132"/>
      <c r="GE178" s="132"/>
      <c r="GF178" s="132"/>
      <c r="GG178" s="132"/>
      <c r="GH178" s="132"/>
      <c r="GI178" s="132"/>
      <c r="GJ178" s="132"/>
      <c r="GK178" s="132"/>
      <c r="GL178" s="132"/>
      <c r="GM178" s="132"/>
      <c r="GN178" s="132"/>
      <c r="GO178" s="132"/>
      <c r="GP178" s="132"/>
      <c r="GQ178" s="132"/>
      <c r="GR178" s="132"/>
      <c r="GS178" s="132"/>
      <c r="GT178" s="132"/>
      <c r="GU178" s="132"/>
      <c r="GV178" s="132"/>
      <c r="GW178" s="132"/>
      <c r="GX178" s="132"/>
      <c r="GY178" s="132"/>
      <c r="GZ178" s="132"/>
      <c r="HA178" s="132"/>
      <c r="HB178" s="132"/>
      <c r="HC178" s="132"/>
      <c r="HD178" s="132"/>
      <c r="HE178" s="132"/>
      <c r="HF178" s="132"/>
      <c r="HG178" s="132"/>
      <c r="HH178" s="132"/>
      <c r="HI178" s="132"/>
      <c r="HJ178" s="132"/>
      <c r="HK178" s="132"/>
      <c r="HL178" s="132"/>
      <c r="HM178" s="132"/>
      <c r="HN178" s="132"/>
      <c r="HO178" s="132"/>
      <c r="HP178" s="132"/>
    </row>
    <row r="179" spans="1:224" s="15" customFormat="1" ht="39" x14ac:dyDescent="0.2">
      <c r="A179" s="126">
        <f t="shared" si="2"/>
        <v>5</v>
      </c>
      <c r="B179" s="90" t="s">
        <v>349</v>
      </c>
      <c r="C179" s="127" t="s">
        <v>464</v>
      </c>
      <c r="D179" s="19" t="s">
        <v>474</v>
      </c>
      <c r="E179" s="20" t="s">
        <v>473</v>
      </c>
      <c r="F179" s="128">
        <v>3171700.9</v>
      </c>
      <c r="G179" s="129" t="s">
        <v>467</v>
      </c>
      <c r="H179" s="50" t="s">
        <v>468</v>
      </c>
      <c r="I179" s="131"/>
      <c r="J179" s="131"/>
      <c r="K179" s="131"/>
      <c r="L179" s="132"/>
      <c r="M179" s="132"/>
      <c r="N179" s="132"/>
      <c r="O179" s="132"/>
      <c r="P179" s="132"/>
      <c r="Q179" s="132"/>
      <c r="R179" s="132"/>
      <c r="S179" s="132"/>
      <c r="T179" s="132"/>
      <c r="U179" s="132"/>
      <c r="V179" s="132"/>
      <c r="W179" s="132"/>
      <c r="X179" s="132"/>
      <c r="Y179" s="132"/>
      <c r="Z179" s="132"/>
      <c r="AA179" s="132"/>
      <c r="AB179" s="132"/>
      <c r="AC179" s="132"/>
      <c r="AD179" s="132"/>
      <c r="AE179" s="132"/>
      <c r="AF179" s="132"/>
      <c r="AG179" s="132"/>
      <c r="AH179" s="132"/>
      <c r="AI179" s="132"/>
      <c r="AJ179" s="132"/>
      <c r="AK179" s="132"/>
      <c r="AL179" s="132"/>
      <c r="AM179" s="132"/>
      <c r="AN179" s="132"/>
      <c r="AO179" s="132"/>
      <c r="AP179" s="132"/>
      <c r="AQ179" s="132"/>
      <c r="AR179" s="132"/>
      <c r="AS179" s="132"/>
      <c r="AT179" s="132"/>
      <c r="AU179" s="132"/>
      <c r="AV179" s="132"/>
      <c r="AW179" s="132"/>
      <c r="AX179" s="132"/>
      <c r="AY179" s="132"/>
      <c r="AZ179" s="132"/>
      <c r="BA179" s="132"/>
      <c r="BB179" s="132"/>
      <c r="BC179" s="132"/>
      <c r="BD179" s="132"/>
      <c r="BE179" s="132"/>
      <c r="BF179" s="132"/>
      <c r="BG179" s="132"/>
      <c r="BH179" s="132"/>
      <c r="BI179" s="132"/>
      <c r="BJ179" s="132"/>
      <c r="BK179" s="132"/>
      <c r="BL179" s="132"/>
      <c r="BM179" s="132"/>
      <c r="BN179" s="132"/>
      <c r="BO179" s="132"/>
      <c r="BP179" s="132"/>
      <c r="BQ179" s="132"/>
      <c r="BR179" s="132"/>
      <c r="BS179" s="132"/>
      <c r="BT179" s="132"/>
      <c r="BU179" s="132"/>
      <c r="BV179" s="132"/>
      <c r="BW179" s="132"/>
      <c r="BX179" s="132"/>
      <c r="BY179" s="132"/>
      <c r="BZ179" s="132"/>
      <c r="CA179" s="132"/>
      <c r="CB179" s="132"/>
      <c r="CC179" s="132"/>
      <c r="CD179" s="132"/>
      <c r="CE179" s="132"/>
      <c r="CF179" s="132"/>
      <c r="CG179" s="132"/>
      <c r="CH179" s="132"/>
      <c r="CI179" s="132"/>
      <c r="CJ179" s="132"/>
      <c r="CK179" s="132"/>
      <c r="CL179" s="132"/>
      <c r="CM179" s="132"/>
      <c r="CN179" s="132"/>
      <c r="CO179" s="132"/>
      <c r="CP179" s="132"/>
      <c r="CQ179" s="132"/>
      <c r="CR179" s="132"/>
      <c r="CS179" s="132"/>
      <c r="CT179" s="132"/>
      <c r="CU179" s="132"/>
      <c r="CV179" s="132"/>
      <c r="CW179" s="132"/>
      <c r="CX179" s="132"/>
      <c r="CY179" s="132"/>
      <c r="CZ179" s="132"/>
      <c r="DA179" s="132"/>
      <c r="DB179" s="132"/>
      <c r="DC179" s="132"/>
      <c r="DD179" s="132"/>
      <c r="DE179" s="132"/>
      <c r="DF179" s="132"/>
      <c r="DG179" s="132"/>
      <c r="DH179" s="132"/>
      <c r="DI179" s="132"/>
      <c r="DJ179" s="132"/>
      <c r="DK179" s="132"/>
      <c r="DL179" s="132"/>
      <c r="DM179" s="132"/>
      <c r="DN179" s="132"/>
      <c r="DO179" s="132"/>
      <c r="DP179" s="132"/>
      <c r="DQ179" s="132"/>
      <c r="DR179" s="132"/>
      <c r="DS179" s="132"/>
      <c r="DT179" s="132"/>
      <c r="DU179" s="132"/>
      <c r="DV179" s="132"/>
      <c r="DW179" s="132"/>
      <c r="DX179" s="132"/>
      <c r="DY179" s="132"/>
      <c r="DZ179" s="132"/>
      <c r="EA179" s="132"/>
      <c r="EB179" s="132"/>
      <c r="EC179" s="132"/>
      <c r="ED179" s="132"/>
      <c r="EE179" s="132"/>
      <c r="EF179" s="132"/>
      <c r="EG179" s="132"/>
      <c r="EH179" s="132"/>
      <c r="EI179" s="132"/>
      <c r="EJ179" s="132"/>
      <c r="EK179" s="132"/>
      <c r="EL179" s="132"/>
      <c r="EM179" s="132"/>
      <c r="EN179" s="132"/>
      <c r="EO179" s="132"/>
      <c r="EP179" s="132"/>
      <c r="EQ179" s="132"/>
      <c r="ER179" s="132"/>
      <c r="ES179" s="132"/>
      <c r="ET179" s="132"/>
      <c r="EU179" s="132"/>
      <c r="EV179" s="132"/>
      <c r="EW179" s="132"/>
      <c r="EX179" s="132"/>
      <c r="EY179" s="132"/>
      <c r="EZ179" s="132"/>
      <c r="FA179" s="132"/>
      <c r="FB179" s="132"/>
      <c r="FC179" s="132"/>
      <c r="FD179" s="132"/>
      <c r="FE179" s="132"/>
      <c r="FF179" s="132"/>
      <c r="FG179" s="132"/>
      <c r="FH179" s="132"/>
      <c r="FI179" s="132"/>
      <c r="FJ179" s="132"/>
      <c r="FK179" s="132"/>
      <c r="FL179" s="132"/>
      <c r="FM179" s="132"/>
      <c r="FN179" s="132"/>
      <c r="FO179" s="132"/>
      <c r="FP179" s="132"/>
      <c r="FQ179" s="132"/>
      <c r="FR179" s="132"/>
      <c r="FS179" s="132"/>
      <c r="FT179" s="132"/>
      <c r="FU179" s="132"/>
      <c r="FV179" s="132"/>
      <c r="FW179" s="132"/>
      <c r="FX179" s="132"/>
      <c r="FY179" s="132"/>
      <c r="FZ179" s="132"/>
      <c r="GA179" s="132"/>
      <c r="GB179" s="132"/>
      <c r="GC179" s="132"/>
      <c r="GD179" s="132"/>
      <c r="GE179" s="132"/>
      <c r="GF179" s="132"/>
      <c r="GG179" s="132"/>
      <c r="GH179" s="132"/>
      <c r="GI179" s="132"/>
      <c r="GJ179" s="132"/>
      <c r="GK179" s="132"/>
      <c r="GL179" s="132"/>
      <c r="GM179" s="132"/>
      <c r="GN179" s="132"/>
      <c r="GO179" s="132"/>
      <c r="GP179" s="132"/>
      <c r="GQ179" s="132"/>
      <c r="GR179" s="132"/>
      <c r="GS179" s="132"/>
      <c r="GT179" s="132"/>
      <c r="GU179" s="132"/>
      <c r="GV179" s="132"/>
      <c r="GW179" s="132"/>
      <c r="GX179" s="132"/>
      <c r="GY179" s="132"/>
      <c r="GZ179" s="132"/>
      <c r="HA179" s="132"/>
      <c r="HB179" s="132"/>
      <c r="HC179" s="132"/>
      <c r="HD179" s="132"/>
      <c r="HE179" s="132"/>
      <c r="HF179" s="132"/>
      <c r="HG179" s="132"/>
      <c r="HH179" s="132"/>
      <c r="HI179" s="132"/>
      <c r="HJ179" s="132"/>
      <c r="HK179" s="132"/>
      <c r="HL179" s="132"/>
      <c r="HM179" s="132"/>
      <c r="HN179" s="132"/>
      <c r="HO179" s="132"/>
      <c r="HP179" s="132"/>
    </row>
    <row r="180" spans="1:224" s="15" customFormat="1" ht="39" x14ac:dyDescent="0.2">
      <c r="A180" s="126">
        <f t="shared" si="2"/>
        <v>6</v>
      </c>
      <c r="B180" s="90" t="s">
        <v>475</v>
      </c>
      <c r="C180" s="127" t="s">
        <v>476</v>
      </c>
      <c r="D180" s="19" t="s">
        <v>477</v>
      </c>
      <c r="E180" s="20" t="s">
        <v>462</v>
      </c>
      <c r="F180" s="128">
        <v>2559664.0499999998</v>
      </c>
      <c r="G180" s="129" t="s">
        <v>478</v>
      </c>
      <c r="H180" s="57" t="s">
        <v>479</v>
      </c>
      <c r="I180" s="133"/>
      <c r="J180" s="131"/>
      <c r="K180" s="131"/>
      <c r="L180" s="132"/>
      <c r="M180" s="132"/>
      <c r="N180" s="132"/>
      <c r="O180" s="132"/>
      <c r="P180" s="132"/>
      <c r="Q180" s="132"/>
      <c r="R180" s="132"/>
      <c r="S180" s="132"/>
      <c r="T180" s="132"/>
      <c r="U180" s="132"/>
      <c r="V180" s="132"/>
      <c r="W180" s="132"/>
      <c r="X180" s="132"/>
      <c r="Y180" s="132"/>
      <c r="Z180" s="132"/>
      <c r="AA180" s="132"/>
      <c r="AB180" s="132"/>
      <c r="AC180" s="132"/>
      <c r="AD180" s="132"/>
      <c r="AE180" s="132"/>
      <c r="AF180" s="132"/>
      <c r="AG180" s="132"/>
      <c r="AH180" s="132"/>
      <c r="AI180" s="132"/>
      <c r="AJ180" s="132"/>
      <c r="AK180" s="132"/>
      <c r="AL180" s="132"/>
      <c r="AM180" s="132"/>
      <c r="AN180" s="132"/>
      <c r="AO180" s="132"/>
      <c r="AP180" s="132"/>
      <c r="AQ180" s="132"/>
      <c r="AR180" s="132"/>
      <c r="AS180" s="132"/>
      <c r="AT180" s="132"/>
      <c r="AU180" s="132"/>
      <c r="AV180" s="132"/>
      <c r="AW180" s="132"/>
      <c r="AX180" s="132"/>
      <c r="AY180" s="132"/>
      <c r="AZ180" s="132"/>
      <c r="BA180" s="132"/>
      <c r="BB180" s="132"/>
      <c r="BC180" s="132"/>
      <c r="BD180" s="132"/>
      <c r="BE180" s="132"/>
      <c r="BF180" s="132"/>
      <c r="BG180" s="132"/>
      <c r="BH180" s="132"/>
      <c r="BI180" s="132"/>
      <c r="BJ180" s="132"/>
      <c r="BK180" s="132"/>
      <c r="BL180" s="132"/>
      <c r="BM180" s="132"/>
      <c r="BN180" s="132"/>
      <c r="BO180" s="132"/>
      <c r="BP180" s="132"/>
      <c r="BQ180" s="132"/>
      <c r="BR180" s="132"/>
      <c r="BS180" s="132"/>
      <c r="BT180" s="132"/>
      <c r="BU180" s="132"/>
      <c r="BV180" s="132"/>
      <c r="BW180" s="132"/>
      <c r="BX180" s="132"/>
      <c r="BY180" s="132"/>
      <c r="BZ180" s="132"/>
      <c r="CA180" s="132"/>
      <c r="CB180" s="132"/>
      <c r="CC180" s="132"/>
      <c r="CD180" s="132"/>
      <c r="CE180" s="132"/>
      <c r="CF180" s="132"/>
      <c r="CG180" s="132"/>
      <c r="CH180" s="132"/>
      <c r="CI180" s="132"/>
      <c r="CJ180" s="132"/>
      <c r="CK180" s="132"/>
      <c r="CL180" s="132"/>
      <c r="CM180" s="132"/>
      <c r="CN180" s="132"/>
      <c r="CO180" s="132"/>
      <c r="CP180" s="132"/>
      <c r="CQ180" s="132"/>
      <c r="CR180" s="132"/>
      <c r="CS180" s="132"/>
      <c r="CT180" s="132"/>
      <c r="CU180" s="132"/>
      <c r="CV180" s="132"/>
      <c r="CW180" s="132"/>
      <c r="CX180" s="132"/>
      <c r="CY180" s="132"/>
      <c r="CZ180" s="132"/>
      <c r="DA180" s="132"/>
      <c r="DB180" s="132"/>
      <c r="DC180" s="132"/>
      <c r="DD180" s="132"/>
      <c r="DE180" s="132"/>
      <c r="DF180" s="132"/>
      <c r="DG180" s="132"/>
      <c r="DH180" s="132"/>
      <c r="DI180" s="132"/>
      <c r="DJ180" s="132"/>
      <c r="DK180" s="132"/>
      <c r="DL180" s="132"/>
      <c r="DM180" s="132"/>
      <c r="DN180" s="132"/>
      <c r="DO180" s="132"/>
      <c r="DP180" s="132"/>
      <c r="DQ180" s="132"/>
      <c r="DR180" s="132"/>
      <c r="DS180" s="132"/>
      <c r="DT180" s="132"/>
      <c r="DU180" s="132"/>
      <c r="DV180" s="132"/>
      <c r="DW180" s="132"/>
      <c r="DX180" s="132"/>
      <c r="DY180" s="132"/>
      <c r="DZ180" s="132"/>
      <c r="EA180" s="132"/>
      <c r="EB180" s="132"/>
      <c r="EC180" s="132"/>
      <c r="ED180" s="132"/>
      <c r="EE180" s="132"/>
      <c r="EF180" s="132"/>
      <c r="EG180" s="132"/>
      <c r="EH180" s="132"/>
      <c r="EI180" s="132"/>
      <c r="EJ180" s="132"/>
      <c r="EK180" s="132"/>
      <c r="EL180" s="132"/>
      <c r="EM180" s="132"/>
      <c r="EN180" s="132"/>
      <c r="EO180" s="132"/>
      <c r="EP180" s="132"/>
      <c r="EQ180" s="132"/>
      <c r="ER180" s="132"/>
      <c r="ES180" s="132"/>
      <c r="ET180" s="132"/>
      <c r="EU180" s="132"/>
      <c r="EV180" s="132"/>
      <c r="EW180" s="132"/>
      <c r="EX180" s="132"/>
      <c r="EY180" s="132"/>
      <c r="EZ180" s="132"/>
      <c r="FA180" s="132"/>
      <c r="FB180" s="132"/>
      <c r="FC180" s="132"/>
      <c r="FD180" s="132"/>
      <c r="FE180" s="132"/>
      <c r="FF180" s="132"/>
      <c r="FG180" s="132"/>
      <c r="FH180" s="132"/>
      <c r="FI180" s="132"/>
      <c r="FJ180" s="132"/>
      <c r="FK180" s="132"/>
      <c r="FL180" s="132"/>
      <c r="FM180" s="132"/>
      <c r="FN180" s="132"/>
      <c r="FO180" s="132"/>
      <c r="FP180" s="132"/>
      <c r="FQ180" s="132"/>
      <c r="FR180" s="132"/>
      <c r="FS180" s="132"/>
      <c r="FT180" s="132"/>
      <c r="FU180" s="132"/>
      <c r="FV180" s="132"/>
      <c r="FW180" s="132"/>
      <c r="FX180" s="132"/>
      <c r="FY180" s="132"/>
      <c r="FZ180" s="132"/>
      <c r="GA180" s="132"/>
      <c r="GB180" s="132"/>
      <c r="GC180" s="132"/>
      <c r="GD180" s="132"/>
      <c r="GE180" s="132"/>
      <c r="GF180" s="132"/>
      <c r="GG180" s="132"/>
      <c r="GH180" s="132"/>
      <c r="GI180" s="132"/>
      <c r="GJ180" s="132"/>
      <c r="GK180" s="132"/>
      <c r="GL180" s="132"/>
      <c r="GM180" s="132"/>
      <c r="GN180" s="132"/>
      <c r="GO180" s="132"/>
      <c r="GP180" s="132"/>
      <c r="GQ180" s="132"/>
      <c r="GR180" s="132"/>
      <c r="GS180" s="132"/>
      <c r="GT180" s="132"/>
      <c r="GU180" s="132"/>
      <c r="GV180" s="132"/>
      <c r="GW180" s="132"/>
      <c r="GX180" s="132"/>
      <c r="GY180" s="132"/>
      <c r="GZ180" s="132"/>
      <c r="HA180" s="132"/>
      <c r="HB180" s="132"/>
      <c r="HC180" s="132"/>
      <c r="HD180" s="132"/>
      <c r="HE180" s="132"/>
      <c r="HF180" s="132"/>
      <c r="HG180" s="132"/>
      <c r="HH180" s="132"/>
      <c r="HI180" s="132"/>
      <c r="HJ180" s="132"/>
      <c r="HK180" s="132"/>
      <c r="HL180" s="132"/>
      <c r="HM180" s="132"/>
      <c r="HN180" s="132"/>
      <c r="HO180" s="132"/>
      <c r="HP180" s="132"/>
    </row>
    <row r="181" spans="1:224" s="1" customFormat="1" ht="39" x14ac:dyDescent="0.2">
      <c r="A181" s="134">
        <f t="shared" si="2"/>
        <v>7</v>
      </c>
      <c r="B181" s="105" t="s">
        <v>475</v>
      </c>
      <c r="C181" s="135" t="s">
        <v>480</v>
      </c>
      <c r="D181" s="37" t="s">
        <v>481</v>
      </c>
      <c r="E181" s="38" t="s">
        <v>482</v>
      </c>
      <c r="F181" s="136">
        <v>1979618.74</v>
      </c>
      <c r="G181" s="81" t="s">
        <v>483</v>
      </c>
      <c r="H181" s="137" t="s">
        <v>296</v>
      </c>
      <c r="I181" s="131"/>
      <c r="J181" s="138"/>
      <c r="K181" s="138"/>
      <c r="L181" s="139"/>
      <c r="M181" s="139"/>
      <c r="N181" s="139"/>
      <c r="O181" s="139"/>
      <c r="P181" s="139"/>
      <c r="Q181" s="139"/>
      <c r="R181" s="139"/>
      <c r="S181" s="139"/>
      <c r="T181" s="139"/>
      <c r="U181" s="139"/>
      <c r="V181" s="139"/>
      <c r="W181" s="139"/>
      <c r="X181" s="139"/>
      <c r="Y181" s="139"/>
      <c r="Z181" s="139"/>
      <c r="AA181" s="139"/>
      <c r="AB181" s="139"/>
      <c r="AC181" s="139"/>
      <c r="AD181" s="139"/>
      <c r="AE181" s="139"/>
      <c r="AF181" s="139"/>
      <c r="AG181" s="139"/>
      <c r="AH181" s="139"/>
      <c r="AI181" s="139"/>
      <c r="AJ181" s="139"/>
      <c r="AK181" s="139"/>
      <c r="AL181" s="139"/>
      <c r="AM181" s="139"/>
      <c r="AN181" s="139"/>
      <c r="AO181" s="139"/>
      <c r="AP181" s="139"/>
      <c r="AQ181" s="139"/>
      <c r="AR181" s="139"/>
      <c r="AS181" s="139"/>
      <c r="AT181" s="139"/>
      <c r="AU181" s="139"/>
      <c r="AV181" s="139"/>
      <c r="AW181" s="139"/>
      <c r="AX181" s="139"/>
      <c r="AY181" s="139"/>
      <c r="AZ181" s="139"/>
      <c r="BA181" s="139"/>
      <c r="BB181" s="139"/>
      <c r="BC181" s="139"/>
      <c r="BD181" s="139"/>
      <c r="BE181" s="139"/>
      <c r="BF181" s="139"/>
      <c r="BG181" s="139"/>
      <c r="BH181" s="139"/>
      <c r="BI181" s="139"/>
      <c r="BJ181" s="139"/>
      <c r="BK181" s="139"/>
      <c r="BL181" s="139"/>
      <c r="BM181" s="139"/>
      <c r="BN181" s="139"/>
      <c r="BO181" s="139"/>
      <c r="BP181" s="139"/>
      <c r="BQ181" s="139"/>
      <c r="BR181" s="139"/>
      <c r="BS181" s="139"/>
      <c r="BT181" s="139"/>
      <c r="BU181" s="139"/>
      <c r="BV181" s="139"/>
      <c r="BW181" s="139"/>
      <c r="BX181" s="139"/>
      <c r="BY181" s="139"/>
      <c r="BZ181" s="139"/>
      <c r="CA181" s="139"/>
      <c r="CB181" s="139"/>
      <c r="CC181" s="139"/>
      <c r="CD181" s="139"/>
      <c r="CE181" s="139"/>
      <c r="CF181" s="139"/>
      <c r="CG181" s="139"/>
      <c r="CH181" s="139"/>
      <c r="CI181" s="139"/>
      <c r="CJ181" s="139"/>
      <c r="CK181" s="139"/>
      <c r="CL181" s="139"/>
      <c r="CM181" s="139"/>
      <c r="CN181" s="139"/>
      <c r="CO181" s="139"/>
      <c r="CP181" s="139"/>
      <c r="CQ181" s="139"/>
      <c r="CR181" s="139"/>
      <c r="CS181" s="139"/>
      <c r="CT181" s="139"/>
      <c r="CU181" s="139"/>
      <c r="CV181" s="139"/>
      <c r="CW181" s="139"/>
      <c r="CX181" s="139"/>
      <c r="CY181" s="139"/>
      <c r="CZ181" s="139"/>
      <c r="DA181" s="139"/>
      <c r="DB181" s="139"/>
      <c r="DC181" s="139"/>
      <c r="DD181" s="139"/>
      <c r="DE181" s="139"/>
      <c r="DF181" s="139"/>
      <c r="DG181" s="139"/>
      <c r="DH181" s="139"/>
      <c r="DI181" s="139"/>
      <c r="DJ181" s="139"/>
      <c r="DK181" s="139"/>
      <c r="DL181" s="139"/>
      <c r="DM181" s="139"/>
      <c r="DN181" s="139"/>
      <c r="DO181" s="139"/>
      <c r="DP181" s="139"/>
      <c r="DQ181" s="139"/>
      <c r="DR181" s="139"/>
      <c r="DS181" s="139"/>
      <c r="DT181" s="139"/>
      <c r="DU181" s="139"/>
      <c r="DV181" s="139"/>
      <c r="DW181" s="139"/>
      <c r="DX181" s="139"/>
      <c r="DY181" s="139"/>
      <c r="DZ181" s="139"/>
      <c r="EA181" s="139"/>
      <c r="EB181" s="139"/>
      <c r="EC181" s="139"/>
      <c r="ED181" s="139"/>
      <c r="EE181" s="139"/>
      <c r="EF181" s="139"/>
      <c r="EG181" s="139"/>
      <c r="EH181" s="139"/>
      <c r="EI181" s="139"/>
      <c r="EJ181" s="139"/>
      <c r="EK181" s="139"/>
      <c r="EL181" s="139"/>
      <c r="EM181" s="139"/>
      <c r="EN181" s="139"/>
      <c r="EO181" s="139"/>
      <c r="EP181" s="139"/>
      <c r="EQ181" s="139"/>
      <c r="ER181" s="139"/>
      <c r="ES181" s="139"/>
      <c r="ET181" s="139"/>
      <c r="EU181" s="139"/>
      <c r="EV181" s="139"/>
      <c r="EW181" s="139"/>
      <c r="EX181" s="139"/>
      <c r="EY181" s="139"/>
      <c r="EZ181" s="139"/>
      <c r="FA181" s="139"/>
      <c r="FB181" s="139"/>
      <c r="FC181" s="139"/>
      <c r="FD181" s="139"/>
      <c r="FE181" s="139"/>
      <c r="FF181" s="139"/>
      <c r="FG181" s="139"/>
      <c r="FH181" s="139"/>
      <c r="FI181" s="139"/>
      <c r="FJ181" s="139"/>
      <c r="FK181" s="139"/>
      <c r="FL181" s="139"/>
      <c r="FM181" s="139"/>
      <c r="FN181" s="139"/>
      <c r="FO181" s="139"/>
      <c r="FP181" s="139"/>
      <c r="FQ181" s="139"/>
      <c r="FR181" s="139"/>
      <c r="FS181" s="139"/>
      <c r="FT181" s="139"/>
      <c r="FU181" s="139"/>
      <c r="FV181" s="139"/>
      <c r="FW181" s="139"/>
      <c r="FX181" s="139"/>
      <c r="FY181" s="139"/>
      <c r="FZ181" s="139"/>
      <c r="GA181" s="139"/>
      <c r="GB181" s="139"/>
      <c r="GC181" s="139"/>
      <c r="GD181" s="139"/>
      <c r="GE181" s="139"/>
      <c r="GF181" s="139"/>
      <c r="GG181" s="139"/>
      <c r="GH181" s="139"/>
      <c r="GI181" s="139"/>
      <c r="GJ181" s="139"/>
      <c r="GK181" s="139"/>
      <c r="GL181" s="139"/>
      <c r="GM181" s="139"/>
      <c r="GN181" s="139"/>
      <c r="GO181" s="139"/>
      <c r="GP181" s="139"/>
      <c r="GQ181" s="139"/>
      <c r="GR181" s="139"/>
      <c r="GS181" s="139"/>
      <c r="GT181" s="139"/>
      <c r="GU181" s="139"/>
      <c r="GV181" s="139"/>
      <c r="GW181" s="139"/>
      <c r="GX181" s="139"/>
      <c r="GY181" s="139"/>
      <c r="GZ181" s="139"/>
      <c r="HA181" s="139"/>
      <c r="HB181" s="139"/>
      <c r="HC181" s="139"/>
      <c r="HD181" s="139"/>
      <c r="HE181" s="139"/>
      <c r="HF181" s="139"/>
      <c r="HG181" s="139"/>
      <c r="HH181" s="139"/>
      <c r="HI181" s="139"/>
      <c r="HJ181" s="139"/>
      <c r="HK181" s="139"/>
      <c r="HL181" s="139"/>
      <c r="HM181" s="139"/>
      <c r="HN181" s="139"/>
      <c r="HO181" s="139"/>
      <c r="HP181" s="139"/>
    </row>
    <row r="182" spans="1:224" s="144" customFormat="1" ht="19.5" x14ac:dyDescent="0.2">
      <c r="A182" s="126">
        <f t="shared" si="2"/>
        <v>8</v>
      </c>
      <c r="B182" s="90" t="s">
        <v>484</v>
      </c>
      <c r="C182" s="127" t="s">
        <v>485</v>
      </c>
      <c r="D182" s="19" t="s">
        <v>486</v>
      </c>
      <c r="E182" s="20">
        <v>41759</v>
      </c>
      <c r="F182" s="128">
        <v>1607291.59</v>
      </c>
      <c r="G182" s="129" t="s">
        <v>48</v>
      </c>
      <c r="H182" s="140" t="s">
        <v>487</v>
      </c>
      <c r="I182" s="141"/>
      <c r="J182" s="142"/>
      <c r="K182" s="142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  <c r="Y182" s="143"/>
      <c r="Z182" s="143"/>
      <c r="AA182" s="143"/>
      <c r="AB182" s="143"/>
      <c r="AC182" s="143"/>
      <c r="AD182" s="143"/>
      <c r="AE182" s="143"/>
      <c r="AF182" s="143"/>
      <c r="AG182" s="143"/>
      <c r="AH182" s="143"/>
      <c r="AI182" s="143"/>
      <c r="AJ182" s="143"/>
      <c r="AK182" s="143"/>
      <c r="AL182" s="143"/>
      <c r="AM182" s="143"/>
      <c r="AN182" s="143"/>
      <c r="AO182" s="143"/>
      <c r="AP182" s="143"/>
      <c r="AQ182" s="143"/>
      <c r="AR182" s="143"/>
      <c r="AS182" s="143"/>
      <c r="AT182" s="143"/>
      <c r="AU182" s="143"/>
      <c r="AV182" s="143"/>
      <c r="AW182" s="143"/>
      <c r="AX182" s="143"/>
      <c r="AY182" s="143"/>
      <c r="AZ182" s="143"/>
      <c r="BA182" s="143"/>
      <c r="BB182" s="143"/>
      <c r="BC182" s="143"/>
      <c r="BD182" s="143"/>
      <c r="BE182" s="143"/>
      <c r="BF182" s="143"/>
      <c r="BG182" s="143"/>
      <c r="BH182" s="143"/>
      <c r="BI182" s="143"/>
      <c r="BJ182" s="143"/>
      <c r="BK182" s="143"/>
      <c r="BL182" s="143"/>
      <c r="BM182" s="143"/>
      <c r="BN182" s="143"/>
      <c r="BO182" s="143"/>
      <c r="BP182" s="143"/>
      <c r="BQ182" s="143"/>
      <c r="BR182" s="143"/>
      <c r="BS182" s="143"/>
      <c r="BT182" s="143"/>
      <c r="BU182" s="143"/>
      <c r="BV182" s="143"/>
      <c r="BW182" s="143"/>
      <c r="BX182" s="143"/>
      <c r="BY182" s="143"/>
      <c r="BZ182" s="143"/>
      <c r="CA182" s="143"/>
      <c r="CB182" s="143"/>
      <c r="CC182" s="143"/>
      <c r="CD182" s="143"/>
      <c r="CE182" s="143"/>
      <c r="CF182" s="143"/>
      <c r="CG182" s="143"/>
      <c r="CH182" s="143"/>
      <c r="CI182" s="143"/>
      <c r="CJ182" s="143"/>
      <c r="CK182" s="143"/>
      <c r="CL182" s="143"/>
      <c r="CM182" s="143"/>
      <c r="CN182" s="143"/>
      <c r="CO182" s="143"/>
      <c r="CP182" s="143"/>
      <c r="CQ182" s="143"/>
      <c r="CR182" s="143"/>
      <c r="CS182" s="143"/>
      <c r="CT182" s="143"/>
      <c r="CU182" s="143"/>
      <c r="CV182" s="143"/>
      <c r="CW182" s="143"/>
      <c r="CX182" s="143"/>
      <c r="CY182" s="143"/>
      <c r="CZ182" s="143"/>
      <c r="DA182" s="143"/>
      <c r="DB182" s="143"/>
      <c r="DC182" s="143"/>
      <c r="DD182" s="143"/>
      <c r="DE182" s="143"/>
      <c r="DF182" s="143"/>
      <c r="DG182" s="143"/>
      <c r="DH182" s="143"/>
      <c r="DI182" s="143"/>
      <c r="DJ182" s="143"/>
      <c r="DK182" s="143"/>
      <c r="DL182" s="143"/>
      <c r="DM182" s="143"/>
      <c r="DN182" s="143"/>
      <c r="DO182" s="143"/>
      <c r="DP182" s="143"/>
      <c r="DQ182" s="143"/>
      <c r="DR182" s="143"/>
      <c r="DS182" s="143"/>
      <c r="DT182" s="143"/>
      <c r="DU182" s="143"/>
      <c r="DV182" s="143"/>
      <c r="DW182" s="143"/>
      <c r="DX182" s="143"/>
      <c r="DY182" s="143"/>
      <c r="DZ182" s="143"/>
      <c r="EA182" s="143"/>
      <c r="EB182" s="143"/>
      <c r="EC182" s="143"/>
      <c r="ED182" s="143"/>
      <c r="EE182" s="143"/>
      <c r="EF182" s="143"/>
      <c r="EG182" s="143"/>
      <c r="EH182" s="143"/>
      <c r="EI182" s="143"/>
      <c r="EJ182" s="143"/>
      <c r="EK182" s="143"/>
      <c r="EL182" s="143"/>
      <c r="EM182" s="143"/>
      <c r="EN182" s="143"/>
      <c r="EO182" s="143"/>
      <c r="EP182" s="143"/>
      <c r="EQ182" s="143"/>
      <c r="ER182" s="143"/>
      <c r="ES182" s="143"/>
      <c r="ET182" s="143"/>
      <c r="EU182" s="143"/>
      <c r="EV182" s="143"/>
      <c r="EW182" s="143"/>
      <c r="EX182" s="143"/>
      <c r="EY182" s="143"/>
      <c r="EZ182" s="143"/>
      <c r="FA182" s="143"/>
      <c r="FB182" s="143"/>
      <c r="FC182" s="143"/>
      <c r="FD182" s="143"/>
      <c r="FE182" s="143"/>
      <c r="FF182" s="143"/>
      <c r="FG182" s="143"/>
      <c r="FH182" s="143"/>
      <c r="FI182" s="143"/>
      <c r="FJ182" s="143"/>
      <c r="FK182" s="143"/>
      <c r="FL182" s="143"/>
      <c r="FM182" s="143"/>
      <c r="FN182" s="143"/>
      <c r="FO182" s="143"/>
      <c r="FP182" s="143"/>
      <c r="FQ182" s="143"/>
      <c r="FR182" s="143"/>
      <c r="FS182" s="143"/>
      <c r="FT182" s="143"/>
      <c r="FU182" s="143"/>
      <c r="FV182" s="143"/>
      <c r="FW182" s="143"/>
      <c r="FX182" s="143"/>
      <c r="FY182" s="143"/>
      <c r="FZ182" s="143"/>
      <c r="GA182" s="143"/>
      <c r="GB182" s="143"/>
      <c r="GC182" s="143"/>
      <c r="GD182" s="143"/>
      <c r="GE182" s="143"/>
      <c r="GF182" s="143"/>
      <c r="GG182" s="143"/>
      <c r="GH182" s="143"/>
      <c r="GI182" s="143"/>
      <c r="GJ182" s="143"/>
      <c r="GK182" s="143"/>
      <c r="GL182" s="143"/>
      <c r="GM182" s="143"/>
      <c r="GN182" s="143"/>
      <c r="GO182" s="143"/>
      <c r="GP182" s="143"/>
      <c r="GQ182" s="143"/>
      <c r="GR182" s="143"/>
      <c r="GS182" s="143"/>
      <c r="GT182" s="143"/>
      <c r="GU182" s="143"/>
      <c r="GV182" s="143"/>
      <c r="GW182" s="143"/>
      <c r="GX182" s="143"/>
      <c r="GY182" s="143"/>
      <c r="GZ182" s="143"/>
      <c r="HA182" s="143"/>
      <c r="HB182" s="143"/>
      <c r="HC182" s="143"/>
      <c r="HD182" s="143"/>
      <c r="HE182" s="143"/>
      <c r="HF182" s="143"/>
      <c r="HG182" s="143"/>
      <c r="HH182" s="143"/>
      <c r="HI182" s="143"/>
      <c r="HJ182" s="143"/>
      <c r="HK182" s="143"/>
      <c r="HL182" s="143"/>
      <c r="HM182" s="143"/>
      <c r="HN182" s="143"/>
      <c r="HO182" s="143"/>
      <c r="HP182" s="143"/>
    </row>
    <row r="183" spans="1:224" s="15" customFormat="1" ht="39" x14ac:dyDescent="0.2">
      <c r="A183" s="126">
        <f t="shared" si="2"/>
        <v>9</v>
      </c>
      <c r="B183" s="90" t="s">
        <v>488</v>
      </c>
      <c r="C183" s="127" t="s">
        <v>489</v>
      </c>
      <c r="D183" s="19" t="s">
        <v>490</v>
      </c>
      <c r="E183" s="20" t="s">
        <v>462</v>
      </c>
      <c r="F183" s="128">
        <v>255.26</v>
      </c>
      <c r="G183" s="129" t="s">
        <v>491</v>
      </c>
      <c r="H183" s="50" t="s">
        <v>492</v>
      </c>
      <c r="I183" s="145"/>
      <c r="J183" s="131"/>
      <c r="K183" s="131"/>
      <c r="L183" s="132"/>
      <c r="M183" s="132"/>
      <c r="N183" s="132"/>
      <c r="O183" s="132"/>
      <c r="P183" s="132"/>
      <c r="Q183" s="132"/>
      <c r="R183" s="132"/>
      <c r="S183" s="132"/>
      <c r="T183" s="132"/>
      <c r="U183" s="132"/>
      <c r="V183" s="132"/>
      <c r="W183" s="132"/>
      <c r="X183" s="132"/>
      <c r="Y183" s="132"/>
      <c r="Z183" s="132"/>
      <c r="AA183" s="132"/>
      <c r="AB183" s="132"/>
      <c r="AC183" s="132"/>
      <c r="AD183" s="132"/>
      <c r="AE183" s="132"/>
      <c r="AF183" s="132"/>
      <c r="AG183" s="132"/>
      <c r="AH183" s="132"/>
      <c r="AI183" s="132"/>
      <c r="AJ183" s="132"/>
      <c r="AK183" s="132"/>
      <c r="AL183" s="132"/>
      <c r="AM183" s="132"/>
      <c r="AN183" s="132"/>
      <c r="AO183" s="132"/>
      <c r="AP183" s="132"/>
      <c r="AQ183" s="132"/>
      <c r="AR183" s="132"/>
      <c r="AS183" s="132"/>
      <c r="AT183" s="132"/>
      <c r="AU183" s="132"/>
      <c r="AV183" s="132"/>
      <c r="AW183" s="132"/>
      <c r="AX183" s="132"/>
      <c r="AY183" s="132"/>
      <c r="AZ183" s="132"/>
      <c r="BA183" s="132"/>
      <c r="BB183" s="132"/>
      <c r="BC183" s="132"/>
      <c r="BD183" s="132"/>
      <c r="BE183" s="132"/>
      <c r="BF183" s="132"/>
      <c r="BG183" s="132"/>
      <c r="BH183" s="132"/>
      <c r="BI183" s="132"/>
      <c r="BJ183" s="132"/>
      <c r="BK183" s="132"/>
      <c r="BL183" s="132"/>
      <c r="BM183" s="132"/>
      <c r="BN183" s="132"/>
      <c r="BO183" s="132"/>
      <c r="BP183" s="132"/>
      <c r="BQ183" s="132"/>
      <c r="BR183" s="132"/>
      <c r="BS183" s="132"/>
      <c r="BT183" s="132"/>
      <c r="BU183" s="132"/>
      <c r="BV183" s="132"/>
      <c r="BW183" s="132"/>
      <c r="BX183" s="132"/>
      <c r="BY183" s="132"/>
      <c r="BZ183" s="132"/>
      <c r="CA183" s="132"/>
      <c r="CB183" s="132"/>
      <c r="CC183" s="132"/>
      <c r="CD183" s="132"/>
      <c r="CE183" s="132"/>
      <c r="CF183" s="132"/>
      <c r="CG183" s="132"/>
      <c r="CH183" s="132"/>
      <c r="CI183" s="132"/>
      <c r="CJ183" s="132"/>
      <c r="CK183" s="132"/>
      <c r="CL183" s="132"/>
      <c r="CM183" s="132"/>
      <c r="CN183" s="132"/>
      <c r="CO183" s="132"/>
      <c r="CP183" s="132"/>
      <c r="CQ183" s="132"/>
      <c r="CR183" s="132"/>
      <c r="CS183" s="132"/>
      <c r="CT183" s="132"/>
      <c r="CU183" s="132"/>
      <c r="CV183" s="132"/>
      <c r="CW183" s="132"/>
      <c r="CX183" s="132"/>
      <c r="CY183" s="132"/>
      <c r="CZ183" s="132"/>
      <c r="DA183" s="132"/>
      <c r="DB183" s="132"/>
      <c r="DC183" s="132"/>
      <c r="DD183" s="132"/>
      <c r="DE183" s="132"/>
      <c r="DF183" s="132"/>
      <c r="DG183" s="132"/>
      <c r="DH183" s="132"/>
      <c r="DI183" s="132"/>
      <c r="DJ183" s="132"/>
      <c r="DK183" s="132"/>
      <c r="DL183" s="132"/>
      <c r="DM183" s="132"/>
      <c r="DN183" s="132"/>
      <c r="DO183" s="132"/>
      <c r="DP183" s="132"/>
      <c r="DQ183" s="132"/>
      <c r="DR183" s="132"/>
      <c r="DS183" s="132"/>
      <c r="DT183" s="132"/>
      <c r="DU183" s="132"/>
      <c r="DV183" s="132"/>
      <c r="DW183" s="132"/>
      <c r="DX183" s="132"/>
      <c r="DY183" s="132"/>
      <c r="DZ183" s="132"/>
      <c r="EA183" s="132"/>
      <c r="EB183" s="132"/>
      <c r="EC183" s="132"/>
      <c r="ED183" s="132"/>
      <c r="EE183" s="132"/>
      <c r="EF183" s="132"/>
      <c r="EG183" s="132"/>
      <c r="EH183" s="132"/>
      <c r="EI183" s="132"/>
      <c r="EJ183" s="132"/>
      <c r="EK183" s="132"/>
      <c r="EL183" s="132"/>
      <c r="EM183" s="132"/>
      <c r="EN183" s="132"/>
      <c r="EO183" s="132"/>
      <c r="EP183" s="132"/>
      <c r="EQ183" s="132"/>
      <c r="ER183" s="132"/>
      <c r="ES183" s="132"/>
      <c r="ET183" s="132"/>
      <c r="EU183" s="132"/>
      <c r="EV183" s="132"/>
      <c r="EW183" s="132"/>
      <c r="EX183" s="132"/>
      <c r="EY183" s="132"/>
      <c r="EZ183" s="132"/>
      <c r="FA183" s="132"/>
      <c r="FB183" s="132"/>
      <c r="FC183" s="132"/>
      <c r="FD183" s="132"/>
      <c r="FE183" s="132"/>
      <c r="FF183" s="132"/>
      <c r="FG183" s="132"/>
      <c r="FH183" s="132"/>
      <c r="FI183" s="132"/>
      <c r="FJ183" s="132"/>
      <c r="FK183" s="132"/>
      <c r="FL183" s="132"/>
      <c r="FM183" s="132"/>
      <c r="FN183" s="132"/>
      <c r="FO183" s="132"/>
      <c r="FP183" s="132"/>
      <c r="FQ183" s="132"/>
      <c r="FR183" s="132"/>
      <c r="FS183" s="132"/>
      <c r="FT183" s="132"/>
      <c r="FU183" s="132"/>
      <c r="FV183" s="132"/>
      <c r="FW183" s="132"/>
      <c r="FX183" s="132"/>
      <c r="FY183" s="132"/>
      <c r="FZ183" s="132"/>
      <c r="GA183" s="132"/>
      <c r="GB183" s="132"/>
      <c r="GC183" s="132"/>
      <c r="GD183" s="132"/>
      <c r="GE183" s="132"/>
      <c r="GF183" s="132"/>
      <c r="GG183" s="132"/>
      <c r="GH183" s="132"/>
      <c r="GI183" s="132"/>
      <c r="GJ183" s="132"/>
      <c r="GK183" s="132"/>
      <c r="GL183" s="132"/>
      <c r="GM183" s="132"/>
      <c r="GN183" s="132"/>
      <c r="GO183" s="132"/>
      <c r="GP183" s="132"/>
      <c r="GQ183" s="132"/>
      <c r="GR183" s="132"/>
      <c r="GS183" s="132"/>
      <c r="GT183" s="132"/>
      <c r="GU183" s="132"/>
      <c r="GV183" s="132"/>
      <c r="GW183" s="132"/>
      <c r="GX183" s="132"/>
      <c r="GY183" s="132"/>
      <c r="GZ183" s="132"/>
      <c r="HA183" s="132"/>
      <c r="HB183" s="132"/>
      <c r="HC183" s="132"/>
      <c r="HD183" s="132"/>
      <c r="HE183" s="132"/>
      <c r="HF183" s="132"/>
      <c r="HG183" s="132"/>
      <c r="HH183" s="132"/>
      <c r="HI183" s="132"/>
      <c r="HJ183" s="132"/>
      <c r="HK183" s="132"/>
      <c r="HL183" s="132"/>
      <c r="HM183" s="132"/>
      <c r="HN183" s="132"/>
      <c r="HO183" s="132"/>
      <c r="HP183" s="132"/>
    </row>
    <row r="184" spans="1:224" s="15" customFormat="1" ht="39" x14ac:dyDescent="0.2">
      <c r="A184" s="126">
        <f t="shared" si="2"/>
        <v>10</v>
      </c>
      <c r="B184" s="90" t="s">
        <v>279</v>
      </c>
      <c r="C184" s="127" t="s">
        <v>232</v>
      </c>
      <c r="D184" s="19" t="s">
        <v>493</v>
      </c>
      <c r="E184" s="20" t="s">
        <v>462</v>
      </c>
      <c r="F184" s="128">
        <v>5388818.4100000001</v>
      </c>
      <c r="G184" s="129" t="s">
        <v>494</v>
      </c>
      <c r="H184" s="50" t="s">
        <v>468</v>
      </c>
      <c r="I184" s="131"/>
      <c r="J184" s="131"/>
      <c r="K184" s="131"/>
      <c r="L184" s="132"/>
      <c r="M184" s="132"/>
      <c r="N184" s="132"/>
      <c r="O184" s="132"/>
      <c r="P184" s="132"/>
      <c r="Q184" s="132"/>
      <c r="R184" s="132"/>
      <c r="S184" s="132"/>
      <c r="T184" s="132"/>
      <c r="U184" s="132"/>
      <c r="V184" s="132"/>
      <c r="W184" s="132"/>
      <c r="X184" s="132"/>
      <c r="Y184" s="132"/>
      <c r="Z184" s="132"/>
      <c r="AA184" s="132"/>
      <c r="AB184" s="132"/>
      <c r="AC184" s="132"/>
      <c r="AD184" s="132"/>
      <c r="AE184" s="132"/>
      <c r="AF184" s="132"/>
      <c r="AG184" s="132"/>
      <c r="AH184" s="132"/>
      <c r="AI184" s="132"/>
      <c r="AJ184" s="132"/>
      <c r="AK184" s="132"/>
      <c r="AL184" s="132"/>
      <c r="AM184" s="132"/>
      <c r="AN184" s="132"/>
      <c r="AO184" s="132"/>
      <c r="AP184" s="132"/>
      <c r="AQ184" s="132"/>
      <c r="AR184" s="132"/>
      <c r="AS184" s="132"/>
      <c r="AT184" s="132"/>
      <c r="AU184" s="132"/>
      <c r="AV184" s="132"/>
      <c r="AW184" s="132"/>
      <c r="AX184" s="132"/>
      <c r="AY184" s="132"/>
      <c r="AZ184" s="132"/>
      <c r="BA184" s="132"/>
      <c r="BB184" s="132"/>
      <c r="BC184" s="132"/>
      <c r="BD184" s="132"/>
      <c r="BE184" s="132"/>
      <c r="BF184" s="132"/>
      <c r="BG184" s="132"/>
      <c r="BH184" s="132"/>
      <c r="BI184" s="132"/>
      <c r="BJ184" s="132"/>
      <c r="BK184" s="132"/>
      <c r="BL184" s="132"/>
      <c r="BM184" s="132"/>
      <c r="BN184" s="132"/>
      <c r="BO184" s="132"/>
      <c r="BP184" s="132"/>
      <c r="BQ184" s="132"/>
      <c r="BR184" s="132"/>
      <c r="BS184" s="132"/>
      <c r="BT184" s="132"/>
      <c r="BU184" s="132"/>
      <c r="BV184" s="132"/>
      <c r="BW184" s="132"/>
      <c r="BX184" s="132"/>
      <c r="BY184" s="132"/>
      <c r="BZ184" s="132"/>
      <c r="CA184" s="132"/>
      <c r="CB184" s="132"/>
      <c r="CC184" s="132"/>
      <c r="CD184" s="132"/>
      <c r="CE184" s="132"/>
      <c r="CF184" s="132"/>
      <c r="CG184" s="132"/>
      <c r="CH184" s="132"/>
      <c r="CI184" s="132"/>
      <c r="CJ184" s="132"/>
      <c r="CK184" s="132"/>
      <c r="CL184" s="132"/>
      <c r="CM184" s="132"/>
      <c r="CN184" s="132"/>
      <c r="CO184" s="132"/>
      <c r="CP184" s="132"/>
      <c r="CQ184" s="132"/>
      <c r="CR184" s="132"/>
      <c r="CS184" s="132"/>
      <c r="CT184" s="132"/>
      <c r="CU184" s="132"/>
      <c r="CV184" s="132"/>
      <c r="CW184" s="132"/>
      <c r="CX184" s="132"/>
      <c r="CY184" s="132"/>
      <c r="CZ184" s="132"/>
      <c r="DA184" s="132"/>
      <c r="DB184" s="132"/>
      <c r="DC184" s="132"/>
      <c r="DD184" s="132"/>
      <c r="DE184" s="132"/>
      <c r="DF184" s="132"/>
      <c r="DG184" s="132"/>
      <c r="DH184" s="132"/>
      <c r="DI184" s="132"/>
      <c r="DJ184" s="132"/>
      <c r="DK184" s="132"/>
      <c r="DL184" s="132"/>
      <c r="DM184" s="132"/>
      <c r="DN184" s="132"/>
      <c r="DO184" s="132"/>
      <c r="DP184" s="132"/>
      <c r="DQ184" s="132"/>
      <c r="DR184" s="132"/>
      <c r="DS184" s="132"/>
      <c r="DT184" s="132"/>
      <c r="DU184" s="132"/>
      <c r="DV184" s="132"/>
      <c r="DW184" s="132"/>
      <c r="DX184" s="132"/>
      <c r="DY184" s="132"/>
      <c r="DZ184" s="132"/>
      <c r="EA184" s="132"/>
      <c r="EB184" s="132"/>
      <c r="EC184" s="132"/>
      <c r="ED184" s="132"/>
      <c r="EE184" s="132"/>
      <c r="EF184" s="132"/>
      <c r="EG184" s="132"/>
      <c r="EH184" s="132"/>
      <c r="EI184" s="132"/>
      <c r="EJ184" s="132"/>
      <c r="EK184" s="132"/>
      <c r="EL184" s="132"/>
      <c r="EM184" s="132"/>
      <c r="EN184" s="132"/>
      <c r="EO184" s="132"/>
      <c r="EP184" s="132"/>
      <c r="EQ184" s="132"/>
      <c r="ER184" s="132"/>
      <c r="ES184" s="132"/>
      <c r="ET184" s="132"/>
      <c r="EU184" s="132"/>
      <c r="EV184" s="132"/>
      <c r="EW184" s="132"/>
      <c r="EX184" s="132"/>
      <c r="EY184" s="132"/>
      <c r="EZ184" s="132"/>
      <c r="FA184" s="132"/>
      <c r="FB184" s="132"/>
      <c r="FC184" s="132"/>
      <c r="FD184" s="132"/>
      <c r="FE184" s="132"/>
      <c r="FF184" s="132"/>
      <c r="FG184" s="132"/>
      <c r="FH184" s="132"/>
      <c r="FI184" s="132"/>
      <c r="FJ184" s="132"/>
      <c r="FK184" s="132"/>
      <c r="FL184" s="132"/>
      <c r="FM184" s="132"/>
      <c r="FN184" s="132"/>
      <c r="FO184" s="132"/>
      <c r="FP184" s="132"/>
      <c r="FQ184" s="132"/>
      <c r="FR184" s="132"/>
      <c r="FS184" s="132"/>
      <c r="FT184" s="132"/>
      <c r="FU184" s="132"/>
      <c r="FV184" s="132"/>
      <c r="FW184" s="132"/>
      <c r="FX184" s="132"/>
      <c r="FY184" s="132"/>
      <c r="FZ184" s="132"/>
      <c r="GA184" s="132"/>
      <c r="GB184" s="132"/>
      <c r="GC184" s="132"/>
      <c r="GD184" s="132"/>
      <c r="GE184" s="132"/>
      <c r="GF184" s="132"/>
      <c r="GG184" s="132"/>
      <c r="GH184" s="132"/>
      <c r="GI184" s="132"/>
      <c r="GJ184" s="132"/>
      <c r="GK184" s="132"/>
      <c r="GL184" s="132"/>
      <c r="GM184" s="132"/>
      <c r="GN184" s="132"/>
      <c r="GO184" s="132"/>
      <c r="GP184" s="132"/>
      <c r="GQ184" s="132"/>
      <c r="GR184" s="132"/>
      <c r="GS184" s="132"/>
      <c r="GT184" s="132"/>
      <c r="GU184" s="132"/>
      <c r="GV184" s="132"/>
      <c r="GW184" s="132"/>
      <c r="GX184" s="132"/>
      <c r="GY184" s="132"/>
      <c r="GZ184" s="132"/>
      <c r="HA184" s="132"/>
      <c r="HB184" s="132"/>
      <c r="HC184" s="132"/>
      <c r="HD184" s="132"/>
      <c r="HE184" s="132"/>
      <c r="HF184" s="132"/>
      <c r="HG184" s="132"/>
      <c r="HH184" s="132"/>
      <c r="HI184" s="132"/>
      <c r="HJ184" s="132"/>
      <c r="HK184" s="132"/>
      <c r="HL184" s="132"/>
      <c r="HM184" s="132"/>
      <c r="HN184" s="132"/>
      <c r="HO184" s="132"/>
      <c r="HP184" s="132"/>
    </row>
    <row r="185" spans="1:224" s="15" customFormat="1" ht="39" x14ac:dyDescent="0.2">
      <c r="A185" s="126">
        <f t="shared" si="2"/>
        <v>11</v>
      </c>
      <c r="B185" s="90" t="s">
        <v>279</v>
      </c>
      <c r="C185" s="127" t="s">
        <v>227</v>
      </c>
      <c r="D185" s="19" t="s">
        <v>495</v>
      </c>
      <c r="E185" s="20" t="s">
        <v>462</v>
      </c>
      <c r="F185" s="128">
        <v>2076785.84</v>
      </c>
      <c r="G185" s="129" t="s">
        <v>496</v>
      </c>
      <c r="H185" s="50" t="s">
        <v>468</v>
      </c>
      <c r="I185" s="131"/>
      <c r="J185" s="131"/>
      <c r="K185" s="131"/>
      <c r="L185" s="132"/>
      <c r="M185" s="132"/>
      <c r="N185" s="132"/>
      <c r="O185" s="132"/>
      <c r="P185" s="132"/>
      <c r="Q185" s="132"/>
      <c r="R185" s="132"/>
      <c r="S185" s="132"/>
      <c r="T185" s="132"/>
      <c r="U185" s="132"/>
      <c r="V185" s="132"/>
      <c r="W185" s="132"/>
      <c r="X185" s="132"/>
      <c r="Y185" s="132"/>
      <c r="Z185" s="132"/>
      <c r="AA185" s="132"/>
      <c r="AB185" s="132"/>
      <c r="AC185" s="132"/>
      <c r="AD185" s="132"/>
      <c r="AE185" s="132"/>
      <c r="AF185" s="132"/>
      <c r="AG185" s="132"/>
      <c r="AH185" s="132"/>
      <c r="AI185" s="132"/>
      <c r="AJ185" s="132"/>
      <c r="AK185" s="132"/>
      <c r="AL185" s="132"/>
      <c r="AM185" s="132"/>
      <c r="AN185" s="132"/>
      <c r="AO185" s="132"/>
      <c r="AP185" s="132"/>
      <c r="AQ185" s="132"/>
      <c r="AR185" s="132"/>
      <c r="AS185" s="132"/>
      <c r="AT185" s="132"/>
      <c r="AU185" s="132"/>
      <c r="AV185" s="132"/>
      <c r="AW185" s="132"/>
      <c r="AX185" s="132"/>
      <c r="AY185" s="132"/>
      <c r="AZ185" s="132"/>
      <c r="BA185" s="132"/>
      <c r="BB185" s="132"/>
      <c r="BC185" s="132"/>
      <c r="BD185" s="132"/>
      <c r="BE185" s="132"/>
      <c r="BF185" s="132"/>
      <c r="BG185" s="132"/>
      <c r="BH185" s="132"/>
      <c r="BI185" s="132"/>
      <c r="BJ185" s="132"/>
      <c r="BK185" s="132"/>
      <c r="BL185" s="132"/>
      <c r="BM185" s="132"/>
      <c r="BN185" s="132"/>
      <c r="BO185" s="132"/>
      <c r="BP185" s="132"/>
      <c r="BQ185" s="132"/>
      <c r="BR185" s="132"/>
      <c r="BS185" s="132"/>
      <c r="BT185" s="132"/>
      <c r="BU185" s="132"/>
      <c r="BV185" s="132"/>
      <c r="BW185" s="132"/>
      <c r="BX185" s="132"/>
      <c r="BY185" s="132"/>
      <c r="BZ185" s="132"/>
      <c r="CA185" s="132"/>
      <c r="CB185" s="132"/>
      <c r="CC185" s="132"/>
      <c r="CD185" s="132"/>
      <c r="CE185" s="132"/>
      <c r="CF185" s="132"/>
      <c r="CG185" s="132"/>
      <c r="CH185" s="132"/>
      <c r="CI185" s="132"/>
      <c r="CJ185" s="132"/>
      <c r="CK185" s="132"/>
      <c r="CL185" s="132"/>
      <c r="CM185" s="132"/>
      <c r="CN185" s="132"/>
      <c r="CO185" s="132"/>
      <c r="CP185" s="132"/>
      <c r="CQ185" s="132"/>
      <c r="CR185" s="132"/>
      <c r="CS185" s="132"/>
      <c r="CT185" s="132"/>
      <c r="CU185" s="132"/>
      <c r="CV185" s="132"/>
      <c r="CW185" s="132"/>
      <c r="CX185" s="132"/>
      <c r="CY185" s="132"/>
      <c r="CZ185" s="132"/>
      <c r="DA185" s="132"/>
      <c r="DB185" s="132"/>
      <c r="DC185" s="132"/>
      <c r="DD185" s="132"/>
      <c r="DE185" s="132"/>
      <c r="DF185" s="132"/>
      <c r="DG185" s="132"/>
      <c r="DH185" s="132"/>
      <c r="DI185" s="132"/>
      <c r="DJ185" s="132"/>
      <c r="DK185" s="132"/>
      <c r="DL185" s="132"/>
      <c r="DM185" s="132"/>
      <c r="DN185" s="132"/>
      <c r="DO185" s="132"/>
      <c r="DP185" s="132"/>
      <c r="DQ185" s="132"/>
      <c r="DR185" s="132"/>
      <c r="DS185" s="132"/>
      <c r="DT185" s="132"/>
      <c r="DU185" s="132"/>
      <c r="DV185" s="132"/>
      <c r="DW185" s="132"/>
      <c r="DX185" s="132"/>
      <c r="DY185" s="132"/>
      <c r="DZ185" s="132"/>
      <c r="EA185" s="132"/>
      <c r="EB185" s="132"/>
      <c r="EC185" s="132"/>
      <c r="ED185" s="132"/>
      <c r="EE185" s="132"/>
      <c r="EF185" s="132"/>
      <c r="EG185" s="132"/>
      <c r="EH185" s="132"/>
      <c r="EI185" s="132"/>
      <c r="EJ185" s="132"/>
      <c r="EK185" s="132"/>
      <c r="EL185" s="132"/>
      <c r="EM185" s="132"/>
      <c r="EN185" s="132"/>
      <c r="EO185" s="132"/>
      <c r="EP185" s="132"/>
      <c r="EQ185" s="132"/>
      <c r="ER185" s="132"/>
      <c r="ES185" s="132"/>
      <c r="ET185" s="132"/>
      <c r="EU185" s="132"/>
      <c r="EV185" s="132"/>
      <c r="EW185" s="132"/>
      <c r="EX185" s="132"/>
      <c r="EY185" s="132"/>
      <c r="EZ185" s="132"/>
      <c r="FA185" s="132"/>
      <c r="FB185" s="132"/>
      <c r="FC185" s="132"/>
      <c r="FD185" s="132"/>
      <c r="FE185" s="132"/>
      <c r="FF185" s="132"/>
      <c r="FG185" s="132"/>
      <c r="FH185" s="132"/>
      <c r="FI185" s="132"/>
      <c r="FJ185" s="132"/>
      <c r="FK185" s="132"/>
      <c r="FL185" s="132"/>
      <c r="FM185" s="132"/>
      <c r="FN185" s="132"/>
      <c r="FO185" s="132"/>
      <c r="FP185" s="132"/>
      <c r="FQ185" s="132"/>
      <c r="FR185" s="132"/>
      <c r="FS185" s="132"/>
      <c r="FT185" s="132"/>
      <c r="FU185" s="132"/>
      <c r="FV185" s="132"/>
      <c r="FW185" s="132"/>
      <c r="FX185" s="132"/>
      <c r="FY185" s="132"/>
      <c r="FZ185" s="132"/>
      <c r="GA185" s="132"/>
      <c r="GB185" s="132"/>
      <c r="GC185" s="132"/>
      <c r="GD185" s="132"/>
      <c r="GE185" s="132"/>
      <c r="GF185" s="132"/>
      <c r="GG185" s="132"/>
      <c r="GH185" s="132"/>
      <c r="GI185" s="132"/>
      <c r="GJ185" s="132"/>
      <c r="GK185" s="132"/>
      <c r="GL185" s="132"/>
      <c r="GM185" s="132"/>
      <c r="GN185" s="132"/>
      <c r="GO185" s="132"/>
      <c r="GP185" s="132"/>
      <c r="GQ185" s="132"/>
      <c r="GR185" s="132"/>
      <c r="GS185" s="132"/>
      <c r="GT185" s="132"/>
      <c r="GU185" s="132"/>
      <c r="GV185" s="132"/>
      <c r="GW185" s="132"/>
      <c r="GX185" s="132"/>
      <c r="GY185" s="132"/>
      <c r="GZ185" s="132"/>
      <c r="HA185" s="132"/>
      <c r="HB185" s="132"/>
      <c r="HC185" s="132"/>
      <c r="HD185" s="132"/>
      <c r="HE185" s="132"/>
      <c r="HF185" s="132"/>
      <c r="HG185" s="132"/>
      <c r="HH185" s="132"/>
      <c r="HI185" s="132"/>
      <c r="HJ185" s="132"/>
      <c r="HK185" s="132"/>
      <c r="HL185" s="132"/>
      <c r="HM185" s="132"/>
      <c r="HN185" s="132"/>
      <c r="HO185" s="132"/>
      <c r="HP185" s="132"/>
    </row>
    <row r="186" spans="1:224" s="1" customFormat="1" ht="39" x14ac:dyDescent="0.2">
      <c r="A186" s="134">
        <f t="shared" si="2"/>
        <v>12</v>
      </c>
      <c r="B186" s="105" t="s">
        <v>279</v>
      </c>
      <c r="C186" s="135" t="s">
        <v>497</v>
      </c>
      <c r="D186" s="37" t="s">
        <v>498</v>
      </c>
      <c r="E186" s="38" t="s">
        <v>466</v>
      </c>
      <c r="F186" s="136">
        <v>1862471.1</v>
      </c>
      <c r="G186" s="81" t="s">
        <v>499</v>
      </c>
      <c r="H186" s="137" t="s">
        <v>500</v>
      </c>
      <c r="I186" s="130"/>
      <c r="J186" s="138"/>
      <c r="K186" s="138"/>
      <c r="L186" s="139"/>
      <c r="M186" s="139"/>
      <c r="N186" s="139"/>
      <c r="O186" s="139"/>
      <c r="P186" s="139"/>
      <c r="Q186" s="139"/>
      <c r="R186" s="139"/>
      <c r="S186" s="139"/>
      <c r="T186" s="139"/>
      <c r="U186" s="139"/>
      <c r="V186" s="139"/>
      <c r="W186" s="139"/>
      <c r="X186" s="139"/>
      <c r="Y186" s="139"/>
      <c r="Z186" s="139"/>
      <c r="AA186" s="139"/>
      <c r="AB186" s="139"/>
      <c r="AC186" s="139"/>
      <c r="AD186" s="139"/>
      <c r="AE186" s="139"/>
      <c r="AF186" s="139"/>
      <c r="AG186" s="139"/>
      <c r="AH186" s="139"/>
      <c r="AI186" s="139"/>
      <c r="AJ186" s="139"/>
      <c r="AK186" s="139"/>
      <c r="AL186" s="139"/>
      <c r="AM186" s="139"/>
      <c r="AN186" s="139"/>
      <c r="AO186" s="139"/>
      <c r="AP186" s="139"/>
      <c r="AQ186" s="139"/>
      <c r="AR186" s="139"/>
      <c r="AS186" s="139"/>
      <c r="AT186" s="139"/>
      <c r="AU186" s="139"/>
      <c r="AV186" s="139"/>
      <c r="AW186" s="139"/>
      <c r="AX186" s="139"/>
      <c r="AY186" s="139"/>
      <c r="AZ186" s="139"/>
      <c r="BA186" s="139"/>
      <c r="BB186" s="139"/>
      <c r="BC186" s="139"/>
      <c r="BD186" s="139"/>
      <c r="BE186" s="139"/>
      <c r="BF186" s="139"/>
      <c r="BG186" s="139"/>
      <c r="BH186" s="139"/>
      <c r="BI186" s="139"/>
      <c r="BJ186" s="139"/>
      <c r="BK186" s="139"/>
      <c r="BL186" s="139"/>
      <c r="BM186" s="139"/>
      <c r="BN186" s="139"/>
      <c r="BO186" s="139"/>
      <c r="BP186" s="139"/>
      <c r="BQ186" s="139"/>
      <c r="BR186" s="139"/>
      <c r="BS186" s="139"/>
      <c r="BT186" s="139"/>
      <c r="BU186" s="139"/>
      <c r="BV186" s="139"/>
      <c r="BW186" s="139"/>
      <c r="BX186" s="139"/>
      <c r="BY186" s="139"/>
      <c r="BZ186" s="139"/>
      <c r="CA186" s="139"/>
      <c r="CB186" s="139"/>
      <c r="CC186" s="139"/>
      <c r="CD186" s="139"/>
      <c r="CE186" s="139"/>
      <c r="CF186" s="139"/>
      <c r="CG186" s="139"/>
      <c r="CH186" s="139"/>
      <c r="CI186" s="139"/>
      <c r="CJ186" s="139"/>
      <c r="CK186" s="139"/>
      <c r="CL186" s="139"/>
      <c r="CM186" s="139"/>
      <c r="CN186" s="139"/>
      <c r="CO186" s="139"/>
      <c r="CP186" s="139"/>
      <c r="CQ186" s="139"/>
      <c r="CR186" s="139"/>
      <c r="CS186" s="139"/>
      <c r="CT186" s="139"/>
      <c r="CU186" s="139"/>
      <c r="CV186" s="139"/>
      <c r="CW186" s="139"/>
      <c r="CX186" s="139"/>
      <c r="CY186" s="139"/>
      <c r="CZ186" s="139"/>
      <c r="DA186" s="139"/>
      <c r="DB186" s="139"/>
      <c r="DC186" s="139"/>
      <c r="DD186" s="139"/>
      <c r="DE186" s="139"/>
      <c r="DF186" s="139"/>
      <c r="DG186" s="139"/>
      <c r="DH186" s="139"/>
      <c r="DI186" s="139"/>
      <c r="DJ186" s="139"/>
      <c r="DK186" s="139"/>
      <c r="DL186" s="139"/>
      <c r="DM186" s="139"/>
      <c r="DN186" s="139"/>
      <c r="DO186" s="139"/>
      <c r="DP186" s="139"/>
      <c r="DQ186" s="139"/>
      <c r="DR186" s="139"/>
      <c r="DS186" s="139"/>
      <c r="DT186" s="139"/>
      <c r="DU186" s="139"/>
      <c r="DV186" s="139"/>
      <c r="DW186" s="139"/>
      <c r="DX186" s="139"/>
      <c r="DY186" s="139"/>
      <c r="DZ186" s="139"/>
      <c r="EA186" s="139"/>
      <c r="EB186" s="139"/>
      <c r="EC186" s="139"/>
      <c r="ED186" s="139"/>
      <c r="EE186" s="139"/>
      <c r="EF186" s="139"/>
      <c r="EG186" s="139"/>
      <c r="EH186" s="139"/>
      <c r="EI186" s="139"/>
      <c r="EJ186" s="139"/>
      <c r="EK186" s="139"/>
      <c r="EL186" s="139"/>
      <c r="EM186" s="139"/>
      <c r="EN186" s="139"/>
      <c r="EO186" s="139"/>
      <c r="EP186" s="139"/>
      <c r="EQ186" s="139"/>
      <c r="ER186" s="139"/>
      <c r="ES186" s="139"/>
      <c r="ET186" s="139"/>
      <c r="EU186" s="139"/>
      <c r="EV186" s="139"/>
      <c r="EW186" s="139"/>
      <c r="EX186" s="139"/>
      <c r="EY186" s="139"/>
      <c r="EZ186" s="139"/>
      <c r="FA186" s="139"/>
      <c r="FB186" s="139"/>
      <c r="FC186" s="139"/>
      <c r="FD186" s="139"/>
      <c r="FE186" s="139"/>
      <c r="FF186" s="139"/>
      <c r="FG186" s="139"/>
      <c r="FH186" s="139"/>
      <c r="FI186" s="139"/>
      <c r="FJ186" s="139"/>
      <c r="FK186" s="139"/>
      <c r="FL186" s="139"/>
      <c r="FM186" s="139"/>
      <c r="FN186" s="139"/>
      <c r="FO186" s="139"/>
      <c r="FP186" s="139"/>
      <c r="FQ186" s="139"/>
      <c r="FR186" s="139"/>
      <c r="FS186" s="139"/>
      <c r="FT186" s="139"/>
      <c r="FU186" s="139"/>
      <c r="FV186" s="139"/>
      <c r="FW186" s="139"/>
      <c r="FX186" s="139"/>
      <c r="FY186" s="139"/>
      <c r="FZ186" s="139"/>
      <c r="GA186" s="139"/>
      <c r="GB186" s="139"/>
      <c r="GC186" s="139"/>
      <c r="GD186" s="139"/>
      <c r="GE186" s="139"/>
      <c r="GF186" s="139"/>
      <c r="GG186" s="139"/>
      <c r="GH186" s="139"/>
      <c r="GI186" s="139"/>
      <c r="GJ186" s="139"/>
      <c r="GK186" s="139"/>
      <c r="GL186" s="139"/>
      <c r="GM186" s="139"/>
      <c r="GN186" s="139"/>
      <c r="GO186" s="139"/>
      <c r="GP186" s="139"/>
      <c r="GQ186" s="139"/>
      <c r="GR186" s="139"/>
      <c r="GS186" s="139"/>
      <c r="GT186" s="139"/>
      <c r="GU186" s="139"/>
      <c r="GV186" s="139"/>
      <c r="GW186" s="139"/>
      <c r="GX186" s="139"/>
      <c r="GY186" s="139"/>
      <c r="GZ186" s="139"/>
      <c r="HA186" s="139"/>
      <c r="HB186" s="139"/>
      <c r="HC186" s="139"/>
      <c r="HD186" s="139"/>
      <c r="HE186" s="139"/>
      <c r="HF186" s="139"/>
      <c r="HG186" s="139"/>
      <c r="HH186" s="139"/>
      <c r="HI186" s="139"/>
      <c r="HJ186" s="139"/>
      <c r="HK186" s="139"/>
      <c r="HL186" s="139"/>
      <c r="HM186" s="139"/>
      <c r="HN186" s="139"/>
      <c r="HO186" s="139"/>
      <c r="HP186" s="139"/>
    </row>
    <row r="187" spans="1:224" s="149" customFormat="1" ht="39" x14ac:dyDescent="0.2">
      <c r="A187" s="134">
        <f t="shared" si="2"/>
        <v>13</v>
      </c>
      <c r="B187" s="105" t="s">
        <v>279</v>
      </c>
      <c r="C187" s="135" t="s">
        <v>501</v>
      </c>
      <c r="D187" s="37" t="s">
        <v>502</v>
      </c>
      <c r="E187" s="38">
        <v>41759</v>
      </c>
      <c r="F187" s="136">
        <v>6307297.8700000001</v>
      </c>
      <c r="G187" s="146" t="s">
        <v>48</v>
      </c>
      <c r="H187" s="137" t="s">
        <v>503</v>
      </c>
      <c r="I187" s="141"/>
      <c r="J187" s="147"/>
      <c r="K187" s="147"/>
      <c r="L187" s="148"/>
      <c r="M187" s="148"/>
      <c r="N187" s="148"/>
      <c r="O187" s="148"/>
      <c r="P187" s="148"/>
      <c r="Q187" s="148"/>
      <c r="R187" s="148"/>
      <c r="S187" s="148"/>
      <c r="T187" s="148"/>
      <c r="U187" s="148"/>
      <c r="V187" s="148"/>
      <c r="W187" s="148"/>
      <c r="X187" s="148"/>
      <c r="Y187" s="148"/>
      <c r="Z187" s="148"/>
      <c r="AA187" s="148"/>
      <c r="AB187" s="148"/>
      <c r="AC187" s="148"/>
      <c r="AD187" s="148"/>
      <c r="AE187" s="148"/>
      <c r="AF187" s="148"/>
      <c r="AG187" s="148"/>
      <c r="AH187" s="148"/>
      <c r="AI187" s="148"/>
      <c r="AJ187" s="148"/>
      <c r="AK187" s="148"/>
      <c r="AL187" s="148"/>
      <c r="AM187" s="148"/>
      <c r="AN187" s="148"/>
      <c r="AO187" s="148"/>
      <c r="AP187" s="148"/>
      <c r="AQ187" s="148"/>
      <c r="AR187" s="148"/>
      <c r="AS187" s="148"/>
      <c r="AT187" s="148"/>
      <c r="AU187" s="148"/>
      <c r="AV187" s="148"/>
      <c r="AW187" s="148"/>
      <c r="AX187" s="148"/>
      <c r="AY187" s="148"/>
      <c r="AZ187" s="148"/>
      <c r="BA187" s="148"/>
      <c r="BB187" s="148"/>
      <c r="BC187" s="148"/>
      <c r="BD187" s="148"/>
      <c r="BE187" s="148"/>
      <c r="BF187" s="148"/>
      <c r="BG187" s="148"/>
      <c r="BH187" s="148"/>
      <c r="BI187" s="148"/>
      <c r="BJ187" s="148"/>
      <c r="BK187" s="148"/>
      <c r="BL187" s="148"/>
      <c r="BM187" s="148"/>
      <c r="BN187" s="148"/>
      <c r="BO187" s="148"/>
      <c r="BP187" s="148"/>
      <c r="BQ187" s="148"/>
      <c r="BR187" s="148"/>
      <c r="BS187" s="148"/>
      <c r="BT187" s="148"/>
      <c r="BU187" s="148"/>
      <c r="BV187" s="148"/>
      <c r="BW187" s="148"/>
      <c r="BX187" s="148"/>
      <c r="BY187" s="148"/>
      <c r="BZ187" s="148"/>
      <c r="CA187" s="148"/>
      <c r="CB187" s="148"/>
      <c r="CC187" s="148"/>
      <c r="CD187" s="148"/>
      <c r="CE187" s="148"/>
      <c r="CF187" s="148"/>
      <c r="CG187" s="148"/>
      <c r="CH187" s="148"/>
      <c r="CI187" s="148"/>
      <c r="CJ187" s="148"/>
      <c r="CK187" s="148"/>
      <c r="CL187" s="148"/>
      <c r="CM187" s="148"/>
      <c r="CN187" s="148"/>
      <c r="CO187" s="148"/>
      <c r="CP187" s="148"/>
      <c r="CQ187" s="148"/>
      <c r="CR187" s="148"/>
      <c r="CS187" s="148"/>
      <c r="CT187" s="148"/>
      <c r="CU187" s="148"/>
      <c r="CV187" s="148"/>
      <c r="CW187" s="148"/>
      <c r="CX187" s="148"/>
      <c r="CY187" s="148"/>
      <c r="CZ187" s="148"/>
      <c r="DA187" s="148"/>
      <c r="DB187" s="148"/>
      <c r="DC187" s="148"/>
      <c r="DD187" s="148"/>
      <c r="DE187" s="148"/>
      <c r="DF187" s="148"/>
      <c r="DG187" s="148"/>
      <c r="DH187" s="148"/>
      <c r="DI187" s="148"/>
      <c r="DJ187" s="148"/>
      <c r="DK187" s="148"/>
      <c r="DL187" s="148"/>
      <c r="DM187" s="148"/>
      <c r="DN187" s="148"/>
      <c r="DO187" s="148"/>
      <c r="DP187" s="148"/>
      <c r="DQ187" s="148"/>
      <c r="DR187" s="148"/>
      <c r="DS187" s="148"/>
      <c r="DT187" s="148"/>
      <c r="DU187" s="148"/>
      <c r="DV187" s="148"/>
      <c r="DW187" s="148"/>
      <c r="DX187" s="148"/>
      <c r="DY187" s="148"/>
      <c r="DZ187" s="148"/>
      <c r="EA187" s="148"/>
      <c r="EB187" s="148"/>
      <c r="EC187" s="148"/>
      <c r="ED187" s="148"/>
      <c r="EE187" s="148"/>
      <c r="EF187" s="148"/>
      <c r="EG187" s="148"/>
      <c r="EH187" s="148"/>
      <c r="EI187" s="148"/>
      <c r="EJ187" s="148"/>
      <c r="EK187" s="148"/>
      <c r="EL187" s="148"/>
      <c r="EM187" s="148"/>
      <c r="EN187" s="148"/>
      <c r="EO187" s="148"/>
      <c r="EP187" s="148"/>
      <c r="EQ187" s="148"/>
      <c r="ER187" s="148"/>
      <c r="ES187" s="148"/>
      <c r="ET187" s="148"/>
      <c r="EU187" s="148"/>
      <c r="EV187" s="148"/>
      <c r="EW187" s="148"/>
      <c r="EX187" s="148"/>
      <c r="EY187" s="148"/>
      <c r="EZ187" s="148"/>
      <c r="FA187" s="148"/>
      <c r="FB187" s="148"/>
      <c r="FC187" s="148"/>
      <c r="FD187" s="148"/>
      <c r="FE187" s="148"/>
      <c r="FF187" s="148"/>
      <c r="FG187" s="148"/>
      <c r="FH187" s="148"/>
      <c r="FI187" s="148"/>
      <c r="FJ187" s="148"/>
      <c r="FK187" s="148"/>
      <c r="FL187" s="148"/>
      <c r="FM187" s="148"/>
      <c r="FN187" s="148"/>
      <c r="FO187" s="148"/>
      <c r="FP187" s="148"/>
      <c r="FQ187" s="148"/>
      <c r="FR187" s="148"/>
      <c r="FS187" s="148"/>
      <c r="FT187" s="148"/>
      <c r="FU187" s="148"/>
      <c r="FV187" s="148"/>
      <c r="FW187" s="148"/>
      <c r="FX187" s="148"/>
      <c r="FY187" s="148"/>
      <c r="FZ187" s="148"/>
      <c r="GA187" s="148"/>
      <c r="GB187" s="148"/>
      <c r="GC187" s="148"/>
      <c r="GD187" s="148"/>
      <c r="GE187" s="148"/>
      <c r="GF187" s="148"/>
      <c r="GG187" s="148"/>
      <c r="GH187" s="148"/>
      <c r="GI187" s="148"/>
      <c r="GJ187" s="148"/>
      <c r="GK187" s="148"/>
      <c r="GL187" s="148"/>
      <c r="GM187" s="148"/>
      <c r="GN187" s="148"/>
      <c r="GO187" s="148"/>
      <c r="GP187" s="148"/>
      <c r="GQ187" s="148"/>
      <c r="GR187" s="148"/>
      <c r="GS187" s="148"/>
      <c r="GT187" s="148"/>
      <c r="GU187" s="148"/>
      <c r="GV187" s="148"/>
      <c r="GW187" s="148"/>
      <c r="GX187" s="148"/>
      <c r="GY187" s="148"/>
      <c r="GZ187" s="148"/>
      <c r="HA187" s="148"/>
      <c r="HB187" s="148"/>
      <c r="HC187" s="148"/>
      <c r="HD187" s="148"/>
      <c r="HE187" s="148"/>
      <c r="HF187" s="148"/>
      <c r="HG187" s="148"/>
      <c r="HH187" s="148"/>
      <c r="HI187" s="148"/>
      <c r="HJ187" s="148"/>
      <c r="HK187" s="148"/>
      <c r="HL187" s="148"/>
      <c r="HM187" s="148"/>
      <c r="HN187" s="148"/>
      <c r="HO187" s="148"/>
      <c r="HP187" s="148"/>
    </row>
    <row r="188" spans="1:224" s="15" customFormat="1" ht="39" x14ac:dyDescent="0.2">
      <c r="A188" s="126">
        <f t="shared" si="2"/>
        <v>14</v>
      </c>
      <c r="B188" s="90" t="s">
        <v>504</v>
      </c>
      <c r="C188" s="127" t="s">
        <v>505</v>
      </c>
      <c r="D188" s="19" t="s">
        <v>506</v>
      </c>
      <c r="E188" s="20" t="s">
        <v>466</v>
      </c>
      <c r="F188" s="128">
        <v>2870133.06</v>
      </c>
      <c r="G188" s="129" t="s">
        <v>507</v>
      </c>
      <c r="H188" s="50" t="s">
        <v>468</v>
      </c>
      <c r="I188" s="131"/>
      <c r="J188" s="131"/>
      <c r="K188" s="131"/>
      <c r="L188" s="132"/>
      <c r="M188" s="132"/>
      <c r="N188" s="132"/>
      <c r="O188" s="132"/>
      <c r="P188" s="132"/>
      <c r="Q188" s="132"/>
      <c r="R188" s="132"/>
      <c r="S188" s="132"/>
      <c r="T188" s="132"/>
      <c r="U188" s="132"/>
      <c r="V188" s="132"/>
      <c r="W188" s="132"/>
      <c r="X188" s="132"/>
      <c r="Y188" s="132"/>
      <c r="Z188" s="132"/>
      <c r="AA188" s="132"/>
      <c r="AB188" s="132"/>
      <c r="AC188" s="132"/>
      <c r="AD188" s="132"/>
      <c r="AE188" s="132"/>
      <c r="AF188" s="132"/>
      <c r="AG188" s="132"/>
      <c r="AH188" s="132"/>
      <c r="AI188" s="132"/>
      <c r="AJ188" s="132"/>
      <c r="AK188" s="132"/>
      <c r="AL188" s="132"/>
      <c r="AM188" s="132"/>
      <c r="AN188" s="132"/>
      <c r="AO188" s="132"/>
      <c r="AP188" s="132"/>
      <c r="AQ188" s="132"/>
      <c r="AR188" s="132"/>
      <c r="AS188" s="132"/>
      <c r="AT188" s="132"/>
      <c r="AU188" s="132"/>
      <c r="AV188" s="132"/>
      <c r="AW188" s="132"/>
      <c r="AX188" s="132"/>
      <c r="AY188" s="132"/>
      <c r="AZ188" s="132"/>
      <c r="BA188" s="132"/>
      <c r="BB188" s="132"/>
      <c r="BC188" s="132"/>
      <c r="BD188" s="132"/>
      <c r="BE188" s="132"/>
      <c r="BF188" s="132"/>
      <c r="BG188" s="132"/>
      <c r="BH188" s="132"/>
      <c r="BI188" s="132"/>
      <c r="BJ188" s="132"/>
      <c r="BK188" s="132"/>
      <c r="BL188" s="132"/>
      <c r="BM188" s="132"/>
      <c r="BN188" s="132"/>
      <c r="BO188" s="132"/>
      <c r="BP188" s="132"/>
      <c r="BQ188" s="132"/>
      <c r="BR188" s="132"/>
      <c r="BS188" s="132"/>
      <c r="BT188" s="132"/>
      <c r="BU188" s="132"/>
      <c r="BV188" s="132"/>
      <c r="BW188" s="132"/>
      <c r="BX188" s="132"/>
      <c r="BY188" s="132"/>
      <c r="BZ188" s="132"/>
      <c r="CA188" s="132"/>
      <c r="CB188" s="132"/>
      <c r="CC188" s="132"/>
      <c r="CD188" s="132"/>
      <c r="CE188" s="132"/>
      <c r="CF188" s="132"/>
      <c r="CG188" s="132"/>
      <c r="CH188" s="132"/>
      <c r="CI188" s="132"/>
      <c r="CJ188" s="132"/>
      <c r="CK188" s="132"/>
      <c r="CL188" s="132"/>
      <c r="CM188" s="132"/>
      <c r="CN188" s="132"/>
      <c r="CO188" s="132"/>
      <c r="CP188" s="132"/>
      <c r="CQ188" s="132"/>
      <c r="CR188" s="132"/>
      <c r="CS188" s="132"/>
      <c r="CT188" s="132"/>
      <c r="CU188" s="132"/>
      <c r="CV188" s="132"/>
      <c r="CW188" s="132"/>
      <c r="CX188" s="132"/>
      <c r="CY188" s="132"/>
      <c r="CZ188" s="132"/>
      <c r="DA188" s="132"/>
      <c r="DB188" s="132"/>
      <c r="DC188" s="132"/>
      <c r="DD188" s="132"/>
      <c r="DE188" s="132"/>
      <c r="DF188" s="132"/>
      <c r="DG188" s="132"/>
      <c r="DH188" s="132"/>
      <c r="DI188" s="132"/>
      <c r="DJ188" s="132"/>
      <c r="DK188" s="132"/>
      <c r="DL188" s="132"/>
      <c r="DM188" s="132"/>
      <c r="DN188" s="132"/>
      <c r="DO188" s="132"/>
      <c r="DP188" s="132"/>
      <c r="DQ188" s="132"/>
      <c r="DR188" s="132"/>
      <c r="DS188" s="132"/>
      <c r="DT188" s="132"/>
      <c r="DU188" s="132"/>
      <c r="DV188" s="132"/>
      <c r="DW188" s="132"/>
      <c r="DX188" s="132"/>
      <c r="DY188" s="132"/>
      <c r="DZ188" s="132"/>
      <c r="EA188" s="132"/>
      <c r="EB188" s="132"/>
      <c r="EC188" s="132"/>
      <c r="ED188" s="132"/>
      <c r="EE188" s="132"/>
      <c r="EF188" s="132"/>
      <c r="EG188" s="132"/>
      <c r="EH188" s="132"/>
      <c r="EI188" s="132"/>
      <c r="EJ188" s="132"/>
      <c r="EK188" s="132"/>
      <c r="EL188" s="132"/>
      <c r="EM188" s="132"/>
      <c r="EN188" s="132"/>
      <c r="EO188" s="132"/>
      <c r="EP188" s="132"/>
      <c r="EQ188" s="132"/>
      <c r="ER188" s="132"/>
      <c r="ES188" s="132"/>
      <c r="ET188" s="132"/>
      <c r="EU188" s="132"/>
      <c r="EV188" s="132"/>
      <c r="EW188" s="132"/>
      <c r="EX188" s="132"/>
      <c r="EY188" s="132"/>
      <c r="EZ188" s="132"/>
      <c r="FA188" s="132"/>
      <c r="FB188" s="132"/>
      <c r="FC188" s="132"/>
      <c r="FD188" s="132"/>
      <c r="FE188" s="132"/>
      <c r="FF188" s="132"/>
      <c r="FG188" s="132"/>
      <c r="FH188" s="132"/>
      <c r="FI188" s="132"/>
      <c r="FJ188" s="132"/>
      <c r="FK188" s="132"/>
      <c r="FL188" s="132"/>
      <c r="FM188" s="132"/>
      <c r="FN188" s="132"/>
      <c r="FO188" s="132"/>
      <c r="FP188" s="132"/>
      <c r="FQ188" s="132"/>
      <c r="FR188" s="132"/>
      <c r="FS188" s="132"/>
      <c r="FT188" s="132"/>
      <c r="FU188" s="132"/>
      <c r="FV188" s="132"/>
      <c r="FW188" s="132"/>
      <c r="FX188" s="132"/>
      <c r="FY188" s="132"/>
      <c r="FZ188" s="132"/>
      <c r="GA188" s="132"/>
      <c r="GB188" s="132"/>
      <c r="GC188" s="132"/>
      <c r="GD188" s="132"/>
      <c r="GE188" s="132"/>
      <c r="GF188" s="132"/>
      <c r="GG188" s="132"/>
      <c r="GH188" s="132"/>
      <c r="GI188" s="132"/>
      <c r="GJ188" s="132"/>
      <c r="GK188" s="132"/>
      <c r="GL188" s="132"/>
      <c r="GM188" s="132"/>
      <c r="GN188" s="132"/>
      <c r="GO188" s="132"/>
      <c r="GP188" s="132"/>
      <c r="GQ188" s="132"/>
      <c r="GR188" s="132"/>
      <c r="GS188" s="132"/>
      <c r="GT188" s="132"/>
      <c r="GU188" s="132"/>
      <c r="GV188" s="132"/>
      <c r="GW188" s="132"/>
      <c r="GX188" s="132"/>
      <c r="GY188" s="132"/>
      <c r="GZ188" s="132"/>
      <c r="HA188" s="132"/>
      <c r="HB188" s="132"/>
      <c r="HC188" s="132"/>
      <c r="HD188" s="132"/>
      <c r="HE188" s="132"/>
      <c r="HF188" s="132"/>
      <c r="HG188" s="132"/>
      <c r="HH188" s="132"/>
      <c r="HI188" s="132"/>
      <c r="HJ188" s="132"/>
      <c r="HK188" s="132"/>
      <c r="HL188" s="132"/>
      <c r="HM188" s="132"/>
      <c r="HN188" s="132"/>
      <c r="HO188" s="132"/>
      <c r="HP188" s="132"/>
    </row>
    <row r="189" spans="1:224" s="15" customFormat="1" ht="39" x14ac:dyDescent="0.2">
      <c r="A189" s="126">
        <f t="shared" si="2"/>
        <v>15</v>
      </c>
      <c r="B189" s="90" t="s">
        <v>355</v>
      </c>
      <c r="C189" s="127" t="s">
        <v>508</v>
      </c>
      <c r="D189" s="19" t="s">
        <v>509</v>
      </c>
      <c r="E189" s="20" t="s">
        <v>466</v>
      </c>
      <c r="F189" s="128">
        <v>1096383.6100000001</v>
      </c>
      <c r="G189" s="129" t="s">
        <v>510</v>
      </c>
      <c r="H189" s="50" t="s">
        <v>468</v>
      </c>
      <c r="I189" s="131"/>
      <c r="J189" s="131"/>
      <c r="K189" s="131"/>
      <c r="L189" s="132"/>
      <c r="M189" s="132"/>
      <c r="N189" s="132"/>
      <c r="O189" s="132"/>
      <c r="P189" s="132"/>
      <c r="Q189" s="132"/>
      <c r="R189" s="132"/>
      <c r="S189" s="132"/>
      <c r="T189" s="132"/>
      <c r="U189" s="132"/>
      <c r="V189" s="132"/>
      <c r="W189" s="132"/>
      <c r="X189" s="132"/>
      <c r="Y189" s="132"/>
      <c r="Z189" s="132"/>
      <c r="AA189" s="132"/>
      <c r="AB189" s="132"/>
      <c r="AC189" s="132"/>
      <c r="AD189" s="132"/>
      <c r="AE189" s="132"/>
      <c r="AF189" s="132"/>
      <c r="AG189" s="132"/>
      <c r="AH189" s="132"/>
      <c r="AI189" s="132"/>
      <c r="AJ189" s="132"/>
      <c r="AK189" s="132"/>
      <c r="AL189" s="132"/>
      <c r="AM189" s="132"/>
      <c r="AN189" s="132"/>
      <c r="AO189" s="132"/>
      <c r="AP189" s="132"/>
      <c r="AQ189" s="132"/>
      <c r="AR189" s="132"/>
      <c r="AS189" s="132"/>
      <c r="AT189" s="132"/>
      <c r="AU189" s="132"/>
      <c r="AV189" s="132"/>
      <c r="AW189" s="132"/>
      <c r="AX189" s="132"/>
      <c r="AY189" s="132"/>
      <c r="AZ189" s="132"/>
      <c r="BA189" s="132"/>
      <c r="BB189" s="132"/>
      <c r="BC189" s="132"/>
      <c r="BD189" s="132"/>
      <c r="BE189" s="132"/>
      <c r="BF189" s="132"/>
      <c r="BG189" s="132"/>
      <c r="BH189" s="132"/>
      <c r="BI189" s="132"/>
      <c r="BJ189" s="132"/>
      <c r="BK189" s="132"/>
      <c r="BL189" s="132"/>
      <c r="BM189" s="132"/>
      <c r="BN189" s="132"/>
      <c r="BO189" s="132"/>
      <c r="BP189" s="132"/>
      <c r="BQ189" s="132"/>
      <c r="BR189" s="132"/>
      <c r="BS189" s="132"/>
      <c r="BT189" s="132"/>
      <c r="BU189" s="132"/>
      <c r="BV189" s="132"/>
      <c r="BW189" s="132"/>
      <c r="BX189" s="132"/>
      <c r="BY189" s="132"/>
      <c r="BZ189" s="132"/>
      <c r="CA189" s="132"/>
      <c r="CB189" s="132"/>
      <c r="CC189" s="132"/>
      <c r="CD189" s="132"/>
      <c r="CE189" s="132"/>
      <c r="CF189" s="132"/>
      <c r="CG189" s="132"/>
      <c r="CH189" s="132"/>
      <c r="CI189" s="132"/>
      <c r="CJ189" s="132"/>
      <c r="CK189" s="132"/>
      <c r="CL189" s="132"/>
      <c r="CM189" s="132"/>
      <c r="CN189" s="132"/>
      <c r="CO189" s="132"/>
      <c r="CP189" s="132"/>
      <c r="CQ189" s="132"/>
      <c r="CR189" s="132"/>
      <c r="CS189" s="132"/>
      <c r="CT189" s="132"/>
      <c r="CU189" s="132"/>
      <c r="CV189" s="132"/>
      <c r="CW189" s="132"/>
      <c r="CX189" s="132"/>
      <c r="CY189" s="132"/>
      <c r="CZ189" s="132"/>
      <c r="DA189" s="132"/>
      <c r="DB189" s="132"/>
      <c r="DC189" s="132"/>
      <c r="DD189" s="132"/>
      <c r="DE189" s="132"/>
      <c r="DF189" s="132"/>
      <c r="DG189" s="132"/>
      <c r="DH189" s="132"/>
      <c r="DI189" s="132"/>
      <c r="DJ189" s="132"/>
      <c r="DK189" s="132"/>
      <c r="DL189" s="132"/>
      <c r="DM189" s="132"/>
      <c r="DN189" s="132"/>
      <c r="DO189" s="132"/>
      <c r="DP189" s="132"/>
      <c r="DQ189" s="132"/>
      <c r="DR189" s="132"/>
      <c r="DS189" s="132"/>
      <c r="DT189" s="132"/>
      <c r="DU189" s="132"/>
      <c r="DV189" s="132"/>
      <c r="DW189" s="132"/>
      <c r="DX189" s="132"/>
      <c r="DY189" s="132"/>
      <c r="DZ189" s="132"/>
      <c r="EA189" s="132"/>
      <c r="EB189" s="132"/>
      <c r="EC189" s="132"/>
      <c r="ED189" s="132"/>
      <c r="EE189" s="132"/>
      <c r="EF189" s="132"/>
      <c r="EG189" s="132"/>
      <c r="EH189" s="132"/>
      <c r="EI189" s="132"/>
      <c r="EJ189" s="132"/>
      <c r="EK189" s="132"/>
      <c r="EL189" s="132"/>
      <c r="EM189" s="132"/>
      <c r="EN189" s="132"/>
      <c r="EO189" s="132"/>
      <c r="EP189" s="132"/>
      <c r="EQ189" s="132"/>
      <c r="ER189" s="132"/>
      <c r="ES189" s="132"/>
      <c r="ET189" s="132"/>
      <c r="EU189" s="132"/>
      <c r="EV189" s="132"/>
      <c r="EW189" s="132"/>
      <c r="EX189" s="132"/>
      <c r="EY189" s="132"/>
      <c r="EZ189" s="132"/>
      <c r="FA189" s="132"/>
      <c r="FB189" s="132"/>
      <c r="FC189" s="132"/>
      <c r="FD189" s="132"/>
      <c r="FE189" s="132"/>
      <c r="FF189" s="132"/>
      <c r="FG189" s="132"/>
      <c r="FH189" s="132"/>
      <c r="FI189" s="132"/>
      <c r="FJ189" s="132"/>
      <c r="FK189" s="132"/>
      <c r="FL189" s="132"/>
      <c r="FM189" s="132"/>
      <c r="FN189" s="132"/>
      <c r="FO189" s="132"/>
      <c r="FP189" s="132"/>
      <c r="FQ189" s="132"/>
      <c r="FR189" s="132"/>
      <c r="FS189" s="132"/>
      <c r="FT189" s="132"/>
      <c r="FU189" s="132"/>
      <c r="FV189" s="132"/>
      <c r="FW189" s="132"/>
      <c r="FX189" s="132"/>
      <c r="FY189" s="132"/>
      <c r="FZ189" s="132"/>
      <c r="GA189" s="132"/>
      <c r="GB189" s="132"/>
      <c r="GC189" s="132"/>
      <c r="GD189" s="132"/>
      <c r="GE189" s="132"/>
      <c r="GF189" s="132"/>
      <c r="GG189" s="132"/>
      <c r="GH189" s="132"/>
      <c r="GI189" s="132"/>
      <c r="GJ189" s="132"/>
      <c r="GK189" s="132"/>
      <c r="GL189" s="132"/>
      <c r="GM189" s="132"/>
      <c r="GN189" s="132"/>
      <c r="GO189" s="132"/>
      <c r="GP189" s="132"/>
      <c r="GQ189" s="132"/>
      <c r="GR189" s="132"/>
      <c r="GS189" s="132"/>
      <c r="GT189" s="132"/>
      <c r="GU189" s="132"/>
      <c r="GV189" s="132"/>
      <c r="GW189" s="132"/>
      <c r="GX189" s="132"/>
      <c r="GY189" s="132"/>
      <c r="GZ189" s="132"/>
      <c r="HA189" s="132"/>
      <c r="HB189" s="132"/>
      <c r="HC189" s="132"/>
      <c r="HD189" s="132"/>
      <c r="HE189" s="132"/>
      <c r="HF189" s="132"/>
      <c r="HG189" s="132"/>
      <c r="HH189" s="132"/>
      <c r="HI189" s="132"/>
      <c r="HJ189" s="132"/>
      <c r="HK189" s="132"/>
      <c r="HL189" s="132"/>
      <c r="HM189" s="132"/>
      <c r="HN189" s="132"/>
      <c r="HO189" s="132"/>
      <c r="HP189" s="132"/>
    </row>
    <row r="190" spans="1:224" s="15" customFormat="1" ht="39" x14ac:dyDescent="0.2">
      <c r="A190" s="126">
        <f t="shared" si="2"/>
        <v>16</v>
      </c>
      <c r="B190" s="90" t="s">
        <v>355</v>
      </c>
      <c r="C190" s="127" t="s">
        <v>508</v>
      </c>
      <c r="D190" s="19" t="s">
        <v>511</v>
      </c>
      <c r="E190" s="20" t="s">
        <v>466</v>
      </c>
      <c r="F190" s="128">
        <v>368948.29</v>
      </c>
      <c r="G190" s="129" t="s">
        <v>510</v>
      </c>
      <c r="H190" s="50" t="s">
        <v>468</v>
      </c>
      <c r="I190" s="131"/>
      <c r="J190" s="131"/>
      <c r="K190" s="131"/>
      <c r="L190" s="132"/>
      <c r="M190" s="132"/>
      <c r="N190" s="132"/>
      <c r="O190" s="132"/>
      <c r="P190" s="132"/>
      <c r="Q190" s="132"/>
      <c r="R190" s="132"/>
      <c r="S190" s="132"/>
      <c r="T190" s="132"/>
      <c r="U190" s="132"/>
      <c r="V190" s="132"/>
      <c r="W190" s="132"/>
      <c r="X190" s="132"/>
      <c r="Y190" s="132"/>
      <c r="Z190" s="132"/>
      <c r="AA190" s="132"/>
      <c r="AB190" s="132"/>
      <c r="AC190" s="132"/>
      <c r="AD190" s="132"/>
      <c r="AE190" s="132"/>
      <c r="AF190" s="132"/>
      <c r="AG190" s="132"/>
      <c r="AH190" s="132"/>
      <c r="AI190" s="132"/>
      <c r="AJ190" s="132"/>
      <c r="AK190" s="132"/>
      <c r="AL190" s="132"/>
      <c r="AM190" s="132"/>
      <c r="AN190" s="132"/>
      <c r="AO190" s="132"/>
      <c r="AP190" s="132"/>
      <c r="AQ190" s="132"/>
      <c r="AR190" s="132"/>
      <c r="AS190" s="132"/>
      <c r="AT190" s="132"/>
      <c r="AU190" s="132"/>
      <c r="AV190" s="132"/>
      <c r="AW190" s="132"/>
      <c r="AX190" s="132"/>
      <c r="AY190" s="132"/>
      <c r="AZ190" s="132"/>
      <c r="BA190" s="132"/>
      <c r="BB190" s="132"/>
      <c r="BC190" s="132"/>
      <c r="BD190" s="132"/>
      <c r="BE190" s="132"/>
      <c r="BF190" s="132"/>
      <c r="BG190" s="132"/>
      <c r="BH190" s="132"/>
      <c r="BI190" s="132"/>
      <c r="BJ190" s="132"/>
      <c r="BK190" s="132"/>
      <c r="BL190" s="132"/>
      <c r="BM190" s="132"/>
      <c r="BN190" s="132"/>
      <c r="BO190" s="132"/>
      <c r="BP190" s="132"/>
      <c r="BQ190" s="132"/>
      <c r="BR190" s="132"/>
      <c r="BS190" s="132"/>
      <c r="BT190" s="132"/>
      <c r="BU190" s="132"/>
      <c r="BV190" s="132"/>
      <c r="BW190" s="132"/>
      <c r="BX190" s="132"/>
      <c r="BY190" s="132"/>
      <c r="BZ190" s="132"/>
      <c r="CA190" s="132"/>
      <c r="CB190" s="132"/>
      <c r="CC190" s="132"/>
      <c r="CD190" s="132"/>
      <c r="CE190" s="132"/>
      <c r="CF190" s="132"/>
      <c r="CG190" s="132"/>
      <c r="CH190" s="132"/>
      <c r="CI190" s="132"/>
      <c r="CJ190" s="132"/>
      <c r="CK190" s="132"/>
      <c r="CL190" s="132"/>
      <c r="CM190" s="132"/>
      <c r="CN190" s="132"/>
      <c r="CO190" s="132"/>
      <c r="CP190" s="132"/>
      <c r="CQ190" s="132"/>
      <c r="CR190" s="132"/>
      <c r="CS190" s="132"/>
      <c r="CT190" s="132"/>
      <c r="CU190" s="132"/>
      <c r="CV190" s="132"/>
      <c r="CW190" s="132"/>
      <c r="CX190" s="132"/>
      <c r="CY190" s="132"/>
      <c r="CZ190" s="132"/>
      <c r="DA190" s="132"/>
      <c r="DB190" s="132"/>
      <c r="DC190" s="132"/>
      <c r="DD190" s="132"/>
      <c r="DE190" s="132"/>
      <c r="DF190" s="132"/>
      <c r="DG190" s="132"/>
      <c r="DH190" s="132"/>
      <c r="DI190" s="132"/>
      <c r="DJ190" s="132"/>
      <c r="DK190" s="132"/>
      <c r="DL190" s="132"/>
      <c r="DM190" s="132"/>
      <c r="DN190" s="132"/>
      <c r="DO190" s="132"/>
      <c r="DP190" s="132"/>
      <c r="DQ190" s="132"/>
      <c r="DR190" s="132"/>
      <c r="DS190" s="132"/>
      <c r="DT190" s="132"/>
      <c r="DU190" s="132"/>
      <c r="DV190" s="132"/>
      <c r="DW190" s="132"/>
      <c r="DX190" s="132"/>
      <c r="DY190" s="132"/>
      <c r="DZ190" s="132"/>
      <c r="EA190" s="132"/>
      <c r="EB190" s="132"/>
      <c r="EC190" s="132"/>
      <c r="ED190" s="132"/>
      <c r="EE190" s="132"/>
      <c r="EF190" s="132"/>
      <c r="EG190" s="132"/>
      <c r="EH190" s="132"/>
      <c r="EI190" s="132"/>
      <c r="EJ190" s="132"/>
      <c r="EK190" s="132"/>
      <c r="EL190" s="132"/>
      <c r="EM190" s="132"/>
      <c r="EN190" s="132"/>
      <c r="EO190" s="132"/>
      <c r="EP190" s="132"/>
      <c r="EQ190" s="132"/>
      <c r="ER190" s="132"/>
      <c r="ES190" s="132"/>
      <c r="ET190" s="132"/>
      <c r="EU190" s="132"/>
      <c r="EV190" s="132"/>
      <c r="EW190" s="132"/>
      <c r="EX190" s="132"/>
      <c r="EY190" s="132"/>
      <c r="EZ190" s="132"/>
      <c r="FA190" s="132"/>
      <c r="FB190" s="132"/>
      <c r="FC190" s="132"/>
      <c r="FD190" s="132"/>
      <c r="FE190" s="132"/>
      <c r="FF190" s="132"/>
      <c r="FG190" s="132"/>
      <c r="FH190" s="132"/>
      <c r="FI190" s="132"/>
      <c r="FJ190" s="132"/>
      <c r="FK190" s="132"/>
      <c r="FL190" s="132"/>
      <c r="FM190" s="132"/>
      <c r="FN190" s="132"/>
      <c r="FO190" s="132"/>
      <c r="FP190" s="132"/>
      <c r="FQ190" s="132"/>
      <c r="FR190" s="132"/>
      <c r="FS190" s="132"/>
      <c r="FT190" s="132"/>
      <c r="FU190" s="132"/>
      <c r="FV190" s="132"/>
      <c r="FW190" s="132"/>
      <c r="FX190" s="132"/>
      <c r="FY190" s="132"/>
      <c r="FZ190" s="132"/>
      <c r="GA190" s="132"/>
      <c r="GB190" s="132"/>
      <c r="GC190" s="132"/>
      <c r="GD190" s="132"/>
      <c r="GE190" s="132"/>
      <c r="GF190" s="132"/>
      <c r="GG190" s="132"/>
      <c r="GH190" s="132"/>
      <c r="GI190" s="132"/>
      <c r="GJ190" s="132"/>
      <c r="GK190" s="132"/>
      <c r="GL190" s="132"/>
      <c r="GM190" s="132"/>
      <c r="GN190" s="132"/>
      <c r="GO190" s="132"/>
      <c r="GP190" s="132"/>
      <c r="GQ190" s="132"/>
      <c r="GR190" s="132"/>
      <c r="GS190" s="132"/>
      <c r="GT190" s="132"/>
      <c r="GU190" s="132"/>
      <c r="GV190" s="132"/>
      <c r="GW190" s="132"/>
      <c r="GX190" s="132"/>
      <c r="GY190" s="132"/>
      <c r="GZ190" s="132"/>
      <c r="HA190" s="132"/>
      <c r="HB190" s="132"/>
      <c r="HC190" s="132"/>
      <c r="HD190" s="132"/>
      <c r="HE190" s="132"/>
      <c r="HF190" s="132"/>
      <c r="HG190" s="132"/>
      <c r="HH190" s="132"/>
      <c r="HI190" s="132"/>
      <c r="HJ190" s="132"/>
      <c r="HK190" s="132"/>
      <c r="HL190" s="132"/>
      <c r="HM190" s="132"/>
      <c r="HN190" s="132"/>
      <c r="HO190" s="132"/>
      <c r="HP190" s="132"/>
    </row>
    <row r="191" spans="1:224" s="15" customFormat="1" ht="39" x14ac:dyDescent="0.2">
      <c r="A191" s="126">
        <f t="shared" si="2"/>
        <v>17</v>
      </c>
      <c r="B191" s="90" t="s">
        <v>355</v>
      </c>
      <c r="C191" s="127" t="s">
        <v>512</v>
      </c>
      <c r="D191" s="19" t="s">
        <v>513</v>
      </c>
      <c r="E191" s="20" t="s">
        <v>482</v>
      </c>
      <c r="F191" s="128">
        <v>808683.8</v>
      </c>
      <c r="G191" s="129" t="s">
        <v>514</v>
      </c>
      <c r="H191" s="50" t="s">
        <v>468</v>
      </c>
      <c r="I191" s="131"/>
      <c r="J191" s="131"/>
      <c r="K191" s="131"/>
      <c r="L191" s="132"/>
      <c r="M191" s="132"/>
      <c r="N191" s="132"/>
      <c r="O191" s="132"/>
      <c r="P191" s="132"/>
      <c r="Q191" s="132"/>
      <c r="R191" s="132"/>
      <c r="S191" s="132"/>
      <c r="T191" s="132"/>
      <c r="U191" s="132"/>
      <c r="V191" s="132"/>
      <c r="W191" s="132"/>
      <c r="X191" s="132"/>
      <c r="Y191" s="132"/>
      <c r="Z191" s="132"/>
      <c r="AA191" s="132"/>
      <c r="AB191" s="132"/>
      <c r="AC191" s="132"/>
      <c r="AD191" s="132"/>
      <c r="AE191" s="132"/>
      <c r="AF191" s="132"/>
      <c r="AG191" s="132"/>
      <c r="AH191" s="132"/>
      <c r="AI191" s="132"/>
      <c r="AJ191" s="132"/>
      <c r="AK191" s="132"/>
      <c r="AL191" s="132"/>
      <c r="AM191" s="132"/>
      <c r="AN191" s="132"/>
      <c r="AO191" s="132"/>
      <c r="AP191" s="132"/>
      <c r="AQ191" s="132"/>
      <c r="AR191" s="132"/>
      <c r="AS191" s="132"/>
      <c r="AT191" s="132"/>
      <c r="AU191" s="132"/>
      <c r="AV191" s="132"/>
      <c r="AW191" s="132"/>
      <c r="AX191" s="132"/>
      <c r="AY191" s="132"/>
      <c r="AZ191" s="132"/>
      <c r="BA191" s="132"/>
      <c r="BB191" s="132"/>
      <c r="BC191" s="132"/>
      <c r="BD191" s="132"/>
      <c r="BE191" s="132"/>
      <c r="BF191" s="132"/>
      <c r="BG191" s="132"/>
      <c r="BH191" s="132"/>
      <c r="BI191" s="132"/>
      <c r="BJ191" s="132"/>
      <c r="BK191" s="132"/>
      <c r="BL191" s="132"/>
      <c r="BM191" s="132"/>
      <c r="BN191" s="132"/>
      <c r="BO191" s="132"/>
      <c r="BP191" s="132"/>
      <c r="BQ191" s="132"/>
      <c r="BR191" s="132"/>
      <c r="BS191" s="132"/>
      <c r="BT191" s="132"/>
      <c r="BU191" s="132"/>
      <c r="BV191" s="132"/>
      <c r="BW191" s="132"/>
      <c r="BX191" s="132"/>
      <c r="BY191" s="132"/>
      <c r="BZ191" s="132"/>
      <c r="CA191" s="132"/>
      <c r="CB191" s="132"/>
      <c r="CC191" s="132"/>
      <c r="CD191" s="132"/>
      <c r="CE191" s="132"/>
      <c r="CF191" s="132"/>
      <c r="CG191" s="132"/>
      <c r="CH191" s="132"/>
      <c r="CI191" s="132"/>
      <c r="CJ191" s="132"/>
      <c r="CK191" s="132"/>
      <c r="CL191" s="132"/>
      <c r="CM191" s="132"/>
      <c r="CN191" s="132"/>
      <c r="CO191" s="132"/>
      <c r="CP191" s="132"/>
      <c r="CQ191" s="132"/>
      <c r="CR191" s="132"/>
      <c r="CS191" s="132"/>
      <c r="CT191" s="132"/>
      <c r="CU191" s="132"/>
      <c r="CV191" s="132"/>
      <c r="CW191" s="132"/>
      <c r="CX191" s="132"/>
      <c r="CY191" s="132"/>
      <c r="CZ191" s="132"/>
      <c r="DA191" s="132"/>
      <c r="DB191" s="132"/>
      <c r="DC191" s="132"/>
      <c r="DD191" s="132"/>
      <c r="DE191" s="132"/>
      <c r="DF191" s="132"/>
      <c r="DG191" s="132"/>
      <c r="DH191" s="132"/>
      <c r="DI191" s="132"/>
      <c r="DJ191" s="132"/>
      <c r="DK191" s="132"/>
      <c r="DL191" s="132"/>
      <c r="DM191" s="132"/>
      <c r="DN191" s="132"/>
      <c r="DO191" s="132"/>
      <c r="DP191" s="132"/>
      <c r="DQ191" s="132"/>
      <c r="DR191" s="132"/>
      <c r="DS191" s="132"/>
      <c r="DT191" s="132"/>
      <c r="DU191" s="132"/>
      <c r="DV191" s="132"/>
      <c r="DW191" s="132"/>
      <c r="DX191" s="132"/>
      <c r="DY191" s="132"/>
      <c r="DZ191" s="132"/>
      <c r="EA191" s="132"/>
      <c r="EB191" s="132"/>
      <c r="EC191" s="132"/>
      <c r="ED191" s="132"/>
      <c r="EE191" s="132"/>
      <c r="EF191" s="132"/>
      <c r="EG191" s="132"/>
      <c r="EH191" s="132"/>
      <c r="EI191" s="132"/>
      <c r="EJ191" s="132"/>
      <c r="EK191" s="132"/>
      <c r="EL191" s="132"/>
      <c r="EM191" s="132"/>
      <c r="EN191" s="132"/>
      <c r="EO191" s="132"/>
      <c r="EP191" s="132"/>
      <c r="EQ191" s="132"/>
      <c r="ER191" s="132"/>
      <c r="ES191" s="132"/>
      <c r="ET191" s="132"/>
      <c r="EU191" s="132"/>
      <c r="EV191" s="132"/>
      <c r="EW191" s="132"/>
      <c r="EX191" s="132"/>
      <c r="EY191" s="132"/>
      <c r="EZ191" s="132"/>
      <c r="FA191" s="132"/>
      <c r="FB191" s="132"/>
      <c r="FC191" s="132"/>
      <c r="FD191" s="132"/>
      <c r="FE191" s="132"/>
      <c r="FF191" s="132"/>
      <c r="FG191" s="132"/>
      <c r="FH191" s="132"/>
      <c r="FI191" s="132"/>
      <c r="FJ191" s="132"/>
      <c r="FK191" s="132"/>
      <c r="FL191" s="132"/>
      <c r="FM191" s="132"/>
      <c r="FN191" s="132"/>
      <c r="FO191" s="132"/>
      <c r="FP191" s="132"/>
      <c r="FQ191" s="132"/>
      <c r="FR191" s="132"/>
      <c r="FS191" s="132"/>
      <c r="FT191" s="132"/>
      <c r="FU191" s="132"/>
      <c r="FV191" s="132"/>
      <c r="FW191" s="132"/>
      <c r="FX191" s="132"/>
      <c r="FY191" s="132"/>
      <c r="FZ191" s="132"/>
      <c r="GA191" s="132"/>
      <c r="GB191" s="132"/>
      <c r="GC191" s="132"/>
      <c r="GD191" s="132"/>
      <c r="GE191" s="132"/>
      <c r="GF191" s="132"/>
      <c r="GG191" s="132"/>
      <c r="GH191" s="132"/>
      <c r="GI191" s="132"/>
      <c r="GJ191" s="132"/>
      <c r="GK191" s="132"/>
      <c r="GL191" s="132"/>
      <c r="GM191" s="132"/>
      <c r="GN191" s="132"/>
      <c r="GO191" s="132"/>
      <c r="GP191" s="132"/>
      <c r="GQ191" s="132"/>
      <c r="GR191" s="132"/>
      <c r="GS191" s="132"/>
      <c r="GT191" s="132"/>
      <c r="GU191" s="132"/>
      <c r="GV191" s="132"/>
      <c r="GW191" s="132"/>
      <c r="GX191" s="132"/>
      <c r="GY191" s="132"/>
      <c r="GZ191" s="132"/>
      <c r="HA191" s="132"/>
      <c r="HB191" s="132"/>
      <c r="HC191" s="132"/>
      <c r="HD191" s="132"/>
      <c r="HE191" s="132"/>
      <c r="HF191" s="132"/>
      <c r="HG191" s="132"/>
      <c r="HH191" s="132"/>
      <c r="HI191" s="132"/>
      <c r="HJ191" s="132"/>
      <c r="HK191" s="132"/>
      <c r="HL191" s="132"/>
      <c r="HM191" s="132"/>
      <c r="HN191" s="132"/>
      <c r="HO191" s="132"/>
      <c r="HP191" s="132"/>
    </row>
    <row r="192" spans="1:224" s="83" customFormat="1" x14ac:dyDescent="0.2">
      <c r="A192" s="76"/>
      <c r="B192" s="77" t="s">
        <v>267</v>
      </c>
      <c r="C192" s="150"/>
      <c r="D192" s="79"/>
      <c r="E192" s="46"/>
      <c r="F192" s="80">
        <f>SUM(F175:F191)</f>
        <v>50413158.57</v>
      </c>
      <c r="G192" s="151"/>
      <c r="H192" s="119"/>
      <c r="I192" s="1"/>
      <c r="J192" s="1"/>
      <c r="K192" s="1"/>
    </row>
    <row r="193" spans="1:236" s="1" customFormat="1" ht="12.75" customHeight="1" x14ac:dyDescent="0.2">
      <c r="A193" s="2"/>
      <c r="B193" s="362" t="s">
        <v>515</v>
      </c>
      <c r="C193" s="362"/>
      <c r="D193" s="362"/>
      <c r="E193" s="362"/>
      <c r="F193" s="362"/>
      <c r="G193" s="362"/>
      <c r="H193" s="362"/>
      <c r="I193" s="362"/>
    </row>
    <row r="194" spans="1:236" s="122" customFormat="1" ht="18" x14ac:dyDescent="0.2">
      <c r="A194" s="152" t="s">
        <v>2</v>
      </c>
      <c r="B194" s="153" t="s">
        <v>3</v>
      </c>
      <c r="C194" s="154" t="s">
        <v>4</v>
      </c>
      <c r="D194" s="155" t="s">
        <v>5</v>
      </c>
      <c r="E194" s="155" t="s">
        <v>6</v>
      </c>
      <c r="F194" s="155" t="s">
        <v>7</v>
      </c>
      <c r="G194" s="156" t="s">
        <v>8</v>
      </c>
      <c r="H194" s="9" t="s">
        <v>9</v>
      </c>
      <c r="I194" s="125"/>
      <c r="J194" s="125"/>
      <c r="K194" s="125"/>
      <c r="L194" s="125"/>
      <c r="M194" s="125"/>
      <c r="N194" s="125"/>
      <c r="O194" s="125"/>
      <c r="P194" s="125"/>
      <c r="Q194" s="125"/>
      <c r="R194" s="125"/>
      <c r="S194" s="125"/>
      <c r="T194" s="125"/>
      <c r="U194" s="125"/>
      <c r="V194" s="125"/>
      <c r="W194" s="125"/>
      <c r="X194" s="125"/>
      <c r="Y194" s="125"/>
      <c r="Z194" s="125"/>
      <c r="AA194" s="125"/>
      <c r="AB194" s="125"/>
      <c r="AC194" s="125"/>
      <c r="AD194" s="125"/>
      <c r="AE194" s="125"/>
      <c r="AF194" s="125"/>
      <c r="AG194" s="125"/>
      <c r="AH194" s="125"/>
      <c r="AI194" s="125"/>
      <c r="AJ194" s="125"/>
      <c r="AK194" s="125"/>
      <c r="AL194" s="125"/>
      <c r="AM194" s="125"/>
      <c r="AN194" s="125"/>
      <c r="AO194" s="125"/>
      <c r="AP194" s="125"/>
      <c r="AQ194" s="125"/>
      <c r="AR194" s="125"/>
      <c r="AS194" s="125"/>
      <c r="AT194" s="125"/>
      <c r="AU194" s="125"/>
      <c r="AV194" s="125"/>
      <c r="AW194" s="125"/>
      <c r="AX194" s="125"/>
      <c r="AY194" s="125"/>
      <c r="AZ194" s="125"/>
      <c r="BA194" s="125"/>
      <c r="BB194" s="125"/>
      <c r="BC194" s="125"/>
      <c r="BD194" s="125"/>
      <c r="BE194" s="125"/>
      <c r="BF194" s="125"/>
      <c r="BG194" s="125"/>
      <c r="BH194" s="125"/>
      <c r="BI194" s="125"/>
      <c r="BJ194" s="125"/>
      <c r="BK194" s="125"/>
      <c r="BL194" s="125"/>
      <c r="BM194" s="125"/>
      <c r="BN194" s="125"/>
      <c r="BO194" s="125"/>
      <c r="BP194" s="125"/>
      <c r="BQ194" s="125"/>
      <c r="BR194" s="125"/>
      <c r="BS194" s="125"/>
      <c r="BT194" s="125"/>
      <c r="BU194" s="125"/>
      <c r="BV194" s="125"/>
      <c r="BW194" s="125"/>
      <c r="BX194" s="125"/>
      <c r="BY194" s="125"/>
      <c r="BZ194" s="125"/>
      <c r="CA194" s="125"/>
      <c r="CB194" s="125"/>
      <c r="CC194" s="125"/>
      <c r="CD194" s="125"/>
      <c r="CE194" s="125"/>
      <c r="CF194" s="125"/>
      <c r="CG194" s="125"/>
      <c r="CH194" s="125"/>
      <c r="CI194" s="125"/>
      <c r="CJ194" s="125"/>
      <c r="CK194" s="125"/>
      <c r="CL194" s="125"/>
      <c r="CM194" s="125"/>
      <c r="CN194" s="125"/>
      <c r="CO194" s="125"/>
      <c r="CP194" s="125"/>
      <c r="CQ194" s="125"/>
      <c r="CR194" s="125"/>
      <c r="CS194" s="125"/>
      <c r="CT194" s="125"/>
      <c r="CU194" s="125"/>
      <c r="CV194" s="125"/>
      <c r="CW194" s="125"/>
      <c r="CX194" s="125"/>
      <c r="CY194" s="125"/>
      <c r="CZ194" s="125"/>
      <c r="DA194" s="125"/>
      <c r="DB194" s="125"/>
      <c r="DC194" s="125"/>
      <c r="DD194" s="125"/>
      <c r="DE194" s="125"/>
      <c r="DF194" s="125"/>
      <c r="DG194" s="125"/>
      <c r="DH194" s="125"/>
      <c r="DI194" s="125"/>
      <c r="DJ194" s="125"/>
      <c r="DK194" s="125"/>
      <c r="DL194" s="125"/>
      <c r="DM194" s="125"/>
      <c r="DN194" s="125"/>
      <c r="DO194" s="125"/>
      <c r="DP194" s="125"/>
      <c r="DQ194" s="125"/>
      <c r="DR194" s="125"/>
      <c r="DS194" s="125"/>
      <c r="DT194" s="125"/>
      <c r="DU194" s="125"/>
      <c r="DV194" s="125"/>
      <c r="DW194" s="125"/>
      <c r="DX194" s="125"/>
      <c r="DY194" s="125"/>
      <c r="DZ194" s="125"/>
      <c r="EA194" s="125"/>
      <c r="EB194" s="125"/>
      <c r="EC194" s="125"/>
      <c r="ED194" s="125"/>
      <c r="EE194" s="125"/>
      <c r="EF194" s="125"/>
      <c r="EG194" s="125"/>
      <c r="EH194" s="125"/>
      <c r="EI194" s="125"/>
      <c r="EJ194" s="125"/>
      <c r="EK194" s="125"/>
      <c r="EL194" s="125"/>
      <c r="EM194" s="125"/>
      <c r="EN194" s="125"/>
      <c r="EO194" s="125"/>
      <c r="EP194" s="125"/>
      <c r="EQ194" s="125"/>
      <c r="ER194" s="125"/>
      <c r="ES194" s="125"/>
      <c r="ET194" s="125"/>
      <c r="EU194" s="125"/>
      <c r="EV194" s="125"/>
      <c r="EW194" s="125"/>
      <c r="EX194" s="125"/>
      <c r="EY194" s="125"/>
      <c r="EZ194" s="125"/>
      <c r="FA194" s="125"/>
      <c r="FB194" s="125"/>
      <c r="FC194" s="125"/>
      <c r="FD194" s="125"/>
      <c r="FE194" s="125"/>
      <c r="FF194" s="125"/>
      <c r="FG194" s="125"/>
      <c r="FH194" s="125"/>
      <c r="FI194" s="125"/>
      <c r="FJ194" s="125"/>
      <c r="FK194" s="125"/>
      <c r="FL194" s="125"/>
      <c r="FM194" s="125"/>
      <c r="FN194" s="125"/>
      <c r="FO194" s="125"/>
      <c r="FP194" s="125"/>
      <c r="FQ194" s="125"/>
      <c r="FR194" s="125"/>
      <c r="FS194" s="125"/>
      <c r="FT194" s="125"/>
      <c r="FU194" s="125"/>
      <c r="FV194" s="125"/>
      <c r="FW194" s="125"/>
      <c r="FX194" s="125"/>
      <c r="FY194" s="125"/>
      <c r="FZ194" s="125"/>
      <c r="GA194" s="125"/>
      <c r="GB194" s="125"/>
      <c r="GC194" s="125"/>
      <c r="GD194" s="125"/>
      <c r="GE194" s="125"/>
      <c r="GF194" s="125"/>
      <c r="GG194" s="125"/>
      <c r="GH194" s="125"/>
      <c r="GI194" s="125"/>
      <c r="GJ194" s="125"/>
      <c r="GK194" s="125"/>
      <c r="GL194" s="125"/>
      <c r="GM194" s="125"/>
      <c r="GN194" s="125"/>
      <c r="GO194" s="125"/>
      <c r="GP194" s="125"/>
      <c r="GQ194" s="125"/>
      <c r="GR194" s="125"/>
      <c r="GS194" s="125"/>
      <c r="GT194" s="125"/>
      <c r="GU194" s="125"/>
      <c r="GV194" s="125"/>
      <c r="GW194" s="125"/>
      <c r="GX194" s="125"/>
      <c r="GY194" s="125"/>
      <c r="GZ194" s="125"/>
      <c r="HA194" s="125"/>
      <c r="HB194" s="125"/>
      <c r="HC194" s="125"/>
      <c r="HD194" s="125"/>
      <c r="HE194" s="125"/>
      <c r="HF194" s="125"/>
      <c r="HG194" s="125"/>
      <c r="HH194" s="125"/>
      <c r="HI194" s="125"/>
      <c r="HJ194" s="125"/>
      <c r="HK194" s="125"/>
      <c r="HL194" s="125"/>
      <c r="HM194" s="125"/>
      <c r="HN194" s="125"/>
      <c r="HO194" s="125"/>
      <c r="HP194" s="125"/>
    </row>
    <row r="195" spans="1:236" s="1" customFormat="1" ht="39" x14ac:dyDescent="0.2">
      <c r="A195" s="157">
        <v>1</v>
      </c>
      <c r="B195" s="105" t="s">
        <v>516</v>
      </c>
      <c r="C195" s="105" t="s">
        <v>517</v>
      </c>
      <c r="D195" s="158" t="s">
        <v>518</v>
      </c>
      <c r="E195" s="158" t="s">
        <v>519</v>
      </c>
      <c r="F195" s="136">
        <v>1090633.3799999999</v>
      </c>
      <c r="G195" s="81" t="s">
        <v>520</v>
      </c>
      <c r="H195" s="119" t="s">
        <v>521</v>
      </c>
      <c r="I195" s="139"/>
      <c r="J195" s="139"/>
      <c r="K195" s="139"/>
      <c r="L195" s="139"/>
      <c r="M195" s="139"/>
      <c r="N195" s="139"/>
      <c r="O195" s="139"/>
      <c r="P195" s="139"/>
      <c r="Q195" s="139"/>
      <c r="R195" s="139"/>
      <c r="S195" s="139"/>
      <c r="T195" s="139"/>
      <c r="U195" s="139"/>
      <c r="V195" s="139"/>
      <c r="W195" s="139"/>
      <c r="X195" s="139"/>
      <c r="Y195" s="139"/>
      <c r="Z195" s="139"/>
      <c r="AA195" s="139"/>
      <c r="AB195" s="139"/>
      <c r="AC195" s="139"/>
      <c r="AD195" s="139"/>
      <c r="AE195" s="139"/>
      <c r="AF195" s="139"/>
      <c r="AG195" s="139"/>
      <c r="AH195" s="139"/>
      <c r="AI195" s="139"/>
      <c r="AJ195" s="139"/>
      <c r="AK195" s="139"/>
      <c r="AL195" s="139"/>
      <c r="AM195" s="139"/>
      <c r="AN195" s="139"/>
      <c r="AO195" s="139"/>
      <c r="AP195" s="139"/>
      <c r="AQ195" s="139"/>
      <c r="AR195" s="139"/>
      <c r="AS195" s="139"/>
      <c r="AT195" s="139"/>
      <c r="AU195" s="139"/>
      <c r="AV195" s="139"/>
      <c r="AW195" s="139"/>
      <c r="AX195" s="139"/>
      <c r="AY195" s="139"/>
      <c r="AZ195" s="139"/>
      <c r="BA195" s="139"/>
      <c r="BB195" s="139"/>
      <c r="BC195" s="139"/>
      <c r="BD195" s="139"/>
      <c r="BE195" s="139"/>
      <c r="BF195" s="139"/>
      <c r="BG195" s="139"/>
      <c r="BH195" s="139"/>
      <c r="BI195" s="139"/>
      <c r="BJ195" s="139"/>
      <c r="BK195" s="139"/>
      <c r="BL195" s="139"/>
      <c r="BM195" s="139"/>
      <c r="BN195" s="139"/>
      <c r="BO195" s="139"/>
      <c r="BP195" s="139"/>
      <c r="BQ195" s="139"/>
      <c r="BR195" s="139"/>
      <c r="BS195" s="139"/>
      <c r="BT195" s="139"/>
      <c r="BU195" s="139"/>
      <c r="BV195" s="139"/>
      <c r="BW195" s="139"/>
      <c r="BX195" s="139"/>
      <c r="BY195" s="139"/>
      <c r="BZ195" s="139"/>
      <c r="CA195" s="139"/>
      <c r="CB195" s="139"/>
      <c r="CC195" s="139"/>
      <c r="CD195" s="139"/>
      <c r="CE195" s="139"/>
      <c r="CF195" s="139"/>
      <c r="CG195" s="139"/>
      <c r="CH195" s="139"/>
      <c r="CI195" s="139"/>
      <c r="CJ195" s="139"/>
      <c r="CK195" s="139"/>
      <c r="CL195" s="139"/>
      <c r="CM195" s="139"/>
      <c r="CN195" s="139"/>
      <c r="CO195" s="139"/>
      <c r="CP195" s="139"/>
      <c r="CQ195" s="139"/>
      <c r="CR195" s="139"/>
      <c r="CS195" s="139"/>
      <c r="CT195" s="139"/>
      <c r="CU195" s="139"/>
      <c r="CV195" s="139"/>
      <c r="CW195" s="139"/>
      <c r="CX195" s="139"/>
      <c r="CY195" s="139"/>
      <c r="CZ195" s="139"/>
      <c r="DA195" s="139"/>
      <c r="DB195" s="139"/>
      <c r="DC195" s="139"/>
      <c r="DD195" s="139"/>
      <c r="DE195" s="139"/>
      <c r="DF195" s="139"/>
      <c r="DG195" s="139"/>
      <c r="DH195" s="139"/>
      <c r="DI195" s="139"/>
      <c r="DJ195" s="139"/>
      <c r="DK195" s="139"/>
      <c r="DL195" s="139"/>
      <c r="DM195" s="139"/>
      <c r="DN195" s="139"/>
      <c r="DO195" s="139"/>
      <c r="DP195" s="139"/>
      <c r="DQ195" s="139"/>
      <c r="DR195" s="139"/>
      <c r="DS195" s="139"/>
      <c r="DT195" s="139"/>
      <c r="DU195" s="139"/>
      <c r="DV195" s="139"/>
      <c r="DW195" s="139"/>
      <c r="DX195" s="139"/>
      <c r="DY195" s="139"/>
      <c r="DZ195" s="139"/>
      <c r="EA195" s="139"/>
      <c r="EB195" s="139"/>
      <c r="EC195" s="139"/>
      <c r="ED195" s="139"/>
      <c r="EE195" s="139"/>
      <c r="EF195" s="139"/>
      <c r="EG195" s="139"/>
      <c r="EH195" s="139"/>
      <c r="EI195" s="139"/>
      <c r="EJ195" s="139"/>
      <c r="EK195" s="139"/>
      <c r="EL195" s="139"/>
      <c r="EM195" s="139"/>
      <c r="EN195" s="139"/>
      <c r="EO195" s="139"/>
      <c r="EP195" s="139"/>
      <c r="EQ195" s="139"/>
      <c r="ER195" s="139"/>
      <c r="ES195" s="139"/>
      <c r="ET195" s="139"/>
      <c r="EU195" s="139"/>
      <c r="EV195" s="139"/>
      <c r="EW195" s="139"/>
      <c r="EX195" s="139"/>
      <c r="EY195" s="139"/>
      <c r="EZ195" s="139"/>
      <c r="FA195" s="139"/>
      <c r="FB195" s="139"/>
      <c r="FC195" s="139"/>
      <c r="FD195" s="139"/>
      <c r="FE195" s="139"/>
      <c r="FF195" s="139"/>
      <c r="FG195" s="139"/>
      <c r="FH195" s="139"/>
      <c r="FI195" s="139"/>
      <c r="FJ195" s="139"/>
      <c r="FK195" s="139"/>
      <c r="FL195" s="139"/>
      <c r="FM195" s="139"/>
      <c r="FN195" s="139"/>
      <c r="FO195" s="139"/>
      <c r="FP195" s="139"/>
      <c r="FQ195" s="139"/>
      <c r="FR195" s="139"/>
      <c r="FS195" s="139"/>
      <c r="FT195" s="139"/>
      <c r="FU195" s="139"/>
      <c r="FV195" s="139"/>
      <c r="FW195" s="139"/>
      <c r="FX195" s="139"/>
      <c r="FY195" s="139"/>
      <c r="FZ195" s="139"/>
      <c r="GA195" s="139"/>
      <c r="GB195" s="139"/>
      <c r="GC195" s="139"/>
      <c r="GD195" s="139"/>
      <c r="GE195" s="139"/>
      <c r="GF195" s="139"/>
      <c r="GG195" s="139"/>
      <c r="GH195" s="139"/>
      <c r="GI195" s="139"/>
      <c r="GJ195" s="139"/>
      <c r="GK195" s="139"/>
      <c r="GL195" s="139"/>
      <c r="GM195" s="139"/>
      <c r="GN195" s="139"/>
      <c r="GO195" s="139"/>
      <c r="GP195" s="139"/>
      <c r="GQ195" s="139"/>
      <c r="GR195" s="139"/>
      <c r="GS195" s="139"/>
      <c r="GT195" s="139"/>
      <c r="GU195" s="139"/>
      <c r="GV195" s="139"/>
      <c r="GW195" s="139"/>
      <c r="GX195" s="139"/>
      <c r="GY195" s="139"/>
      <c r="GZ195" s="139"/>
      <c r="HA195" s="139"/>
      <c r="HB195" s="139"/>
      <c r="HC195" s="139"/>
      <c r="HD195" s="139"/>
      <c r="HE195" s="139"/>
      <c r="HF195" s="139"/>
      <c r="HG195" s="139"/>
      <c r="HH195" s="139"/>
      <c r="HI195" s="139"/>
      <c r="HJ195" s="139"/>
      <c r="HK195" s="139"/>
      <c r="HL195" s="139"/>
      <c r="HM195" s="139"/>
      <c r="HN195" s="139"/>
      <c r="HO195" s="139"/>
      <c r="HP195" s="139"/>
      <c r="HQ195" s="139"/>
      <c r="HR195" s="139"/>
      <c r="HS195" s="139"/>
      <c r="HT195" s="139"/>
      <c r="HU195" s="139"/>
      <c r="HV195" s="139"/>
      <c r="HW195" s="139"/>
      <c r="HX195" s="139"/>
      <c r="HY195" s="139"/>
      <c r="HZ195" s="139"/>
      <c r="IA195" s="139"/>
      <c r="IB195" s="139"/>
    </row>
    <row r="196" spans="1:236" s="1" customFormat="1" ht="39" x14ac:dyDescent="0.2">
      <c r="A196" s="157">
        <v>2</v>
      </c>
      <c r="B196" s="105" t="s">
        <v>522</v>
      </c>
      <c r="C196" s="105" t="s">
        <v>523</v>
      </c>
      <c r="D196" s="158" t="s">
        <v>524</v>
      </c>
      <c r="E196" s="158" t="s">
        <v>525</v>
      </c>
      <c r="F196" s="136">
        <v>7009.58</v>
      </c>
      <c r="G196" s="146" t="s">
        <v>48</v>
      </c>
      <c r="H196" s="159" t="s">
        <v>526</v>
      </c>
      <c r="I196" s="139"/>
      <c r="J196" s="139"/>
      <c r="K196" s="139"/>
      <c r="L196" s="139"/>
      <c r="M196" s="139"/>
      <c r="N196" s="139"/>
      <c r="O196" s="139"/>
      <c r="P196" s="139"/>
      <c r="Q196" s="139"/>
      <c r="R196" s="139"/>
      <c r="S196" s="139"/>
      <c r="T196" s="139"/>
      <c r="U196" s="139"/>
      <c r="V196" s="139"/>
      <c r="W196" s="139"/>
      <c r="X196" s="139"/>
      <c r="Y196" s="139"/>
      <c r="Z196" s="139"/>
      <c r="AA196" s="139"/>
      <c r="AB196" s="139"/>
      <c r="AC196" s="139"/>
      <c r="AD196" s="139"/>
      <c r="AE196" s="139"/>
      <c r="AF196" s="139"/>
      <c r="AG196" s="139"/>
      <c r="AH196" s="139"/>
      <c r="AI196" s="139"/>
      <c r="AJ196" s="139"/>
      <c r="AK196" s="139"/>
      <c r="AL196" s="139"/>
      <c r="AM196" s="139"/>
      <c r="AN196" s="139"/>
      <c r="AO196" s="139"/>
      <c r="AP196" s="139"/>
      <c r="AQ196" s="139"/>
      <c r="AR196" s="139"/>
      <c r="AS196" s="139"/>
      <c r="AT196" s="139"/>
      <c r="AU196" s="139"/>
      <c r="AV196" s="139"/>
      <c r="AW196" s="139"/>
      <c r="AX196" s="139"/>
      <c r="AY196" s="139"/>
      <c r="AZ196" s="139"/>
      <c r="BA196" s="139"/>
      <c r="BB196" s="139"/>
      <c r="BC196" s="139"/>
      <c r="BD196" s="139"/>
      <c r="BE196" s="139"/>
      <c r="BF196" s="139"/>
      <c r="BG196" s="139"/>
      <c r="BH196" s="139"/>
      <c r="BI196" s="139"/>
      <c r="BJ196" s="139"/>
      <c r="BK196" s="139"/>
      <c r="BL196" s="139"/>
      <c r="BM196" s="139"/>
      <c r="BN196" s="139"/>
      <c r="BO196" s="139"/>
      <c r="BP196" s="139"/>
      <c r="BQ196" s="139"/>
      <c r="BR196" s="139"/>
      <c r="BS196" s="139"/>
      <c r="BT196" s="139"/>
      <c r="BU196" s="139"/>
      <c r="BV196" s="139"/>
      <c r="BW196" s="139"/>
      <c r="BX196" s="139"/>
      <c r="BY196" s="139"/>
      <c r="BZ196" s="139"/>
      <c r="CA196" s="139"/>
      <c r="CB196" s="139"/>
      <c r="CC196" s="139"/>
      <c r="CD196" s="139"/>
      <c r="CE196" s="139"/>
      <c r="CF196" s="139"/>
      <c r="CG196" s="139"/>
      <c r="CH196" s="139"/>
      <c r="CI196" s="139"/>
      <c r="CJ196" s="139"/>
      <c r="CK196" s="139"/>
      <c r="CL196" s="139"/>
      <c r="CM196" s="139"/>
      <c r="CN196" s="139"/>
      <c r="CO196" s="139"/>
      <c r="CP196" s="139"/>
      <c r="CQ196" s="139"/>
      <c r="CR196" s="139"/>
      <c r="CS196" s="139"/>
      <c r="CT196" s="139"/>
      <c r="CU196" s="139"/>
      <c r="CV196" s="139"/>
      <c r="CW196" s="139"/>
      <c r="CX196" s="139"/>
      <c r="CY196" s="139"/>
      <c r="CZ196" s="139"/>
      <c r="DA196" s="139"/>
      <c r="DB196" s="139"/>
      <c r="DC196" s="139"/>
      <c r="DD196" s="139"/>
      <c r="DE196" s="139"/>
      <c r="DF196" s="139"/>
      <c r="DG196" s="139"/>
      <c r="DH196" s="139"/>
      <c r="DI196" s="139"/>
      <c r="DJ196" s="139"/>
      <c r="DK196" s="139"/>
      <c r="DL196" s="139"/>
      <c r="DM196" s="139"/>
      <c r="DN196" s="139"/>
      <c r="DO196" s="139"/>
      <c r="DP196" s="139"/>
      <c r="DQ196" s="139"/>
      <c r="DR196" s="139"/>
      <c r="DS196" s="139"/>
      <c r="DT196" s="139"/>
      <c r="DU196" s="139"/>
      <c r="DV196" s="139"/>
      <c r="DW196" s="139"/>
      <c r="DX196" s="139"/>
      <c r="DY196" s="139"/>
      <c r="DZ196" s="139"/>
      <c r="EA196" s="139"/>
      <c r="EB196" s="139"/>
      <c r="EC196" s="139"/>
      <c r="ED196" s="139"/>
      <c r="EE196" s="139"/>
      <c r="EF196" s="139"/>
      <c r="EG196" s="139"/>
      <c r="EH196" s="139"/>
      <c r="EI196" s="139"/>
      <c r="EJ196" s="139"/>
      <c r="EK196" s="139"/>
      <c r="EL196" s="139"/>
      <c r="EM196" s="139"/>
      <c r="EN196" s="139"/>
      <c r="EO196" s="139"/>
      <c r="EP196" s="139"/>
      <c r="EQ196" s="139"/>
      <c r="ER196" s="139"/>
      <c r="ES196" s="139"/>
      <c r="ET196" s="139"/>
      <c r="EU196" s="139"/>
      <c r="EV196" s="139"/>
      <c r="EW196" s="139"/>
      <c r="EX196" s="139"/>
      <c r="EY196" s="139"/>
      <c r="EZ196" s="139"/>
      <c r="FA196" s="139"/>
      <c r="FB196" s="139"/>
      <c r="FC196" s="139"/>
      <c r="FD196" s="139"/>
      <c r="FE196" s="139"/>
      <c r="FF196" s="139"/>
      <c r="FG196" s="139"/>
      <c r="FH196" s="139"/>
      <c r="FI196" s="139"/>
      <c r="FJ196" s="139"/>
      <c r="FK196" s="139"/>
      <c r="FL196" s="139"/>
      <c r="FM196" s="139"/>
      <c r="FN196" s="139"/>
      <c r="FO196" s="139"/>
      <c r="FP196" s="139"/>
      <c r="FQ196" s="139"/>
      <c r="FR196" s="139"/>
      <c r="FS196" s="139"/>
      <c r="FT196" s="139"/>
      <c r="FU196" s="139"/>
      <c r="FV196" s="139"/>
      <c r="FW196" s="139"/>
      <c r="FX196" s="139"/>
      <c r="FY196" s="139"/>
      <c r="FZ196" s="139"/>
      <c r="GA196" s="139"/>
      <c r="GB196" s="139"/>
      <c r="GC196" s="139"/>
      <c r="GD196" s="139"/>
      <c r="GE196" s="139"/>
      <c r="GF196" s="139"/>
      <c r="GG196" s="139"/>
      <c r="GH196" s="139"/>
      <c r="GI196" s="139"/>
      <c r="GJ196" s="139"/>
      <c r="GK196" s="139"/>
      <c r="GL196" s="139"/>
      <c r="GM196" s="139"/>
      <c r="GN196" s="139"/>
      <c r="GO196" s="139"/>
      <c r="GP196" s="139"/>
      <c r="GQ196" s="139"/>
      <c r="GR196" s="139"/>
      <c r="GS196" s="139"/>
      <c r="GT196" s="139"/>
      <c r="GU196" s="139"/>
      <c r="GV196" s="139"/>
      <c r="GW196" s="139"/>
      <c r="GX196" s="139"/>
      <c r="GY196" s="139"/>
      <c r="GZ196" s="139"/>
      <c r="HA196" s="139"/>
      <c r="HB196" s="139"/>
      <c r="HC196" s="139"/>
      <c r="HD196" s="139"/>
      <c r="HE196" s="139"/>
      <c r="HF196" s="139"/>
      <c r="HG196" s="139"/>
      <c r="HH196" s="139"/>
      <c r="HI196" s="139"/>
      <c r="HJ196" s="139"/>
      <c r="HK196" s="139"/>
      <c r="HL196" s="139"/>
      <c r="HM196" s="139"/>
      <c r="HN196" s="139"/>
      <c r="HO196" s="139"/>
      <c r="HP196" s="139"/>
      <c r="HQ196" s="139"/>
      <c r="HR196" s="139"/>
      <c r="HS196" s="139"/>
      <c r="HT196" s="139"/>
      <c r="HU196" s="139"/>
      <c r="HV196" s="139"/>
      <c r="HW196" s="139"/>
      <c r="HX196" s="139"/>
      <c r="HY196" s="139"/>
      <c r="HZ196" s="139"/>
      <c r="IA196" s="139"/>
      <c r="IB196" s="139"/>
    </row>
    <row r="197" spans="1:236" s="1" customFormat="1" ht="39" x14ac:dyDescent="0.2">
      <c r="A197" s="157">
        <f t="shared" ref="A197:A231" si="3">A196+1</f>
        <v>3</v>
      </c>
      <c r="B197" s="105" t="s">
        <v>522</v>
      </c>
      <c r="C197" s="105" t="s">
        <v>523</v>
      </c>
      <c r="D197" s="158" t="s">
        <v>527</v>
      </c>
      <c r="E197" s="158" t="s">
        <v>528</v>
      </c>
      <c r="F197" s="136">
        <v>14014.64</v>
      </c>
      <c r="G197" s="146" t="s">
        <v>48</v>
      </c>
      <c r="H197" s="159" t="s">
        <v>526</v>
      </c>
      <c r="I197" s="139"/>
      <c r="J197" s="139"/>
      <c r="K197" s="139"/>
      <c r="L197" s="139"/>
      <c r="M197" s="139"/>
      <c r="N197" s="139"/>
      <c r="O197" s="139"/>
      <c r="P197" s="139"/>
      <c r="Q197" s="139"/>
      <c r="R197" s="139"/>
      <c r="S197" s="139"/>
      <c r="T197" s="139"/>
      <c r="U197" s="139"/>
      <c r="V197" s="139"/>
      <c r="W197" s="139"/>
      <c r="X197" s="139"/>
      <c r="Y197" s="139"/>
      <c r="Z197" s="139"/>
      <c r="AA197" s="139"/>
      <c r="AB197" s="139"/>
      <c r="AC197" s="139"/>
      <c r="AD197" s="139"/>
      <c r="AE197" s="139"/>
      <c r="AF197" s="139"/>
      <c r="AG197" s="139"/>
      <c r="AH197" s="139"/>
      <c r="AI197" s="139"/>
      <c r="AJ197" s="139"/>
      <c r="AK197" s="139"/>
      <c r="AL197" s="139"/>
      <c r="AM197" s="139"/>
      <c r="AN197" s="139"/>
      <c r="AO197" s="139"/>
      <c r="AP197" s="139"/>
      <c r="AQ197" s="139"/>
      <c r="AR197" s="139"/>
      <c r="AS197" s="139"/>
      <c r="AT197" s="139"/>
      <c r="AU197" s="139"/>
      <c r="AV197" s="139"/>
      <c r="AW197" s="139"/>
      <c r="AX197" s="139"/>
      <c r="AY197" s="139"/>
      <c r="AZ197" s="139"/>
      <c r="BA197" s="139"/>
      <c r="BB197" s="139"/>
      <c r="BC197" s="139"/>
      <c r="BD197" s="139"/>
      <c r="BE197" s="139"/>
      <c r="BF197" s="139"/>
      <c r="BG197" s="139"/>
      <c r="BH197" s="139"/>
      <c r="BI197" s="139"/>
      <c r="BJ197" s="139"/>
      <c r="BK197" s="139"/>
      <c r="BL197" s="139"/>
      <c r="BM197" s="139"/>
      <c r="BN197" s="139"/>
      <c r="BO197" s="139"/>
      <c r="BP197" s="139"/>
      <c r="BQ197" s="139"/>
      <c r="BR197" s="139"/>
      <c r="BS197" s="139"/>
      <c r="BT197" s="139"/>
      <c r="BU197" s="139"/>
      <c r="BV197" s="139"/>
      <c r="BW197" s="139"/>
      <c r="BX197" s="139"/>
      <c r="BY197" s="139"/>
      <c r="BZ197" s="139"/>
      <c r="CA197" s="139"/>
      <c r="CB197" s="139"/>
      <c r="CC197" s="139"/>
      <c r="CD197" s="139"/>
      <c r="CE197" s="139"/>
      <c r="CF197" s="139"/>
      <c r="CG197" s="139"/>
      <c r="CH197" s="139"/>
      <c r="CI197" s="139"/>
      <c r="CJ197" s="139"/>
      <c r="CK197" s="139"/>
      <c r="CL197" s="139"/>
      <c r="CM197" s="139"/>
      <c r="CN197" s="139"/>
      <c r="CO197" s="139"/>
      <c r="CP197" s="139"/>
      <c r="CQ197" s="139"/>
      <c r="CR197" s="139"/>
      <c r="CS197" s="139"/>
      <c r="CT197" s="139"/>
      <c r="CU197" s="139"/>
      <c r="CV197" s="139"/>
      <c r="CW197" s="139"/>
      <c r="CX197" s="139"/>
      <c r="CY197" s="139"/>
      <c r="CZ197" s="139"/>
      <c r="DA197" s="139"/>
      <c r="DB197" s="139"/>
      <c r="DC197" s="139"/>
      <c r="DD197" s="139"/>
      <c r="DE197" s="139"/>
      <c r="DF197" s="139"/>
      <c r="DG197" s="139"/>
      <c r="DH197" s="139"/>
      <c r="DI197" s="139"/>
      <c r="DJ197" s="139"/>
      <c r="DK197" s="139"/>
      <c r="DL197" s="139"/>
      <c r="DM197" s="139"/>
      <c r="DN197" s="139"/>
      <c r="DO197" s="139"/>
      <c r="DP197" s="139"/>
      <c r="DQ197" s="139"/>
      <c r="DR197" s="139"/>
      <c r="DS197" s="139"/>
      <c r="DT197" s="139"/>
      <c r="DU197" s="139"/>
      <c r="DV197" s="139"/>
      <c r="DW197" s="139"/>
      <c r="DX197" s="139"/>
      <c r="DY197" s="139"/>
      <c r="DZ197" s="139"/>
      <c r="EA197" s="139"/>
      <c r="EB197" s="139"/>
      <c r="EC197" s="139"/>
      <c r="ED197" s="139"/>
      <c r="EE197" s="139"/>
      <c r="EF197" s="139"/>
      <c r="EG197" s="139"/>
      <c r="EH197" s="139"/>
      <c r="EI197" s="139"/>
      <c r="EJ197" s="139"/>
      <c r="EK197" s="139"/>
      <c r="EL197" s="139"/>
      <c r="EM197" s="139"/>
      <c r="EN197" s="139"/>
      <c r="EO197" s="139"/>
      <c r="EP197" s="139"/>
      <c r="EQ197" s="139"/>
      <c r="ER197" s="139"/>
      <c r="ES197" s="139"/>
      <c r="ET197" s="139"/>
      <c r="EU197" s="139"/>
      <c r="EV197" s="139"/>
      <c r="EW197" s="139"/>
      <c r="EX197" s="139"/>
      <c r="EY197" s="139"/>
      <c r="EZ197" s="139"/>
      <c r="FA197" s="139"/>
      <c r="FB197" s="139"/>
      <c r="FC197" s="139"/>
      <c r="FD197" s="139"/>
      <c r="FE197" s="139"/>
      <c r="FF197" s="139"/>
      <c r="FG197" s="139"/>
      <c r="FH197" s="139"/>
      <c r="FI197" s="139"/>
      <c r="FJ197" s="139"/>
      <c r="FK197" s="139"/>
      <c r="FL197" s="139"/>
      <c r="FM197" s="139"/>
      <c r="FN197" s="139"/>
      <c r="FO197" s="139"/>
      <c r="FP197" s="139"/>
      <c r="FQ197" s="139"/>
      <c r="FR197" s="139"/>
      <c r="FS197" s="139"/>
      <c r="FT197" s="139"/>
      <c r="FU197" s="139"/>
      <c r="FV197" s="139"/>
      <c r="FW197" s="139"/>
      <c r="FX197" s="139"/>
      <c r="FY197" s="139"/>
      <c r="FZ197" s="139"/>
      <c r="GA197" s="139"/>
      <c r="GB197" s="139"/>
      <c r="GC197" s="139"/>
      <c r="GD197" s="139"/>
      <c r="GE197" s="139"/>
      <c r="GF197" s="139"/>
      <c r="GG197" s="139"/>
      <c r="GH197" s="139"/>
      <c r="GI197" s="139"/>
      <c r="GJ197" s="139"/>
      <c r="GK197" s="139"/>
      <c r="GL197" s="139"/>
      <c r="GM197" s="139"/>
      <c r="GN197" s="139"/>
      <c r="GO197" s="139"/>
      <c r="GP197" s="139"/>
      <c r="GQ197" s="139"/>
      <c r="GR197" s="139"/>
      <c r="GS197" s="139"/>
      <c r="GT197" s="139"/>
      <c r="GU197" s="139"/>
      <c r="GV197" s="139"/>
      <c r="GW197" s="139"/>
      <c r="GX197" s="139"/>
      <c r="GY197" s="139"/>
      <c r="GZ197" s="139"/>
      <c r="HA197" s="139"/>
      <c r="HB197" s="139"/>
      <c r="HC197" s="139"/>
      <c r="HD197" s="139"/>
      <c r="HE197" s="139"/>
      <c r="HF197" s="139"/>
      <c r="HG197" s="139"/>
      <c r="HH197" s="139"/>
      <c r="HI197" s="139"/>
      <c r="HJ197" s="139"/>
      <c r="HK197" s="139"/>
      <c r="HL197" s="139"/>
      <c r="HM197" s="139"/>
      <c r="HN197" s="139"/>
      <c r="HO197" s="139"/>
      <c r="HP197" s="139"/>
      <c r="HQ197" s="139"/>
      <c r="HR197" s="139"/>
      <c r="HS197" s="139"/>
      <c r="HT197" s="139"/>
      <c r="HU197" s="139"/>
      <c r="HV197" s="139"/>
      <c r="HW197" s="139"/>
      <c r="HX197" s="139"/>
      <c r="HY197" s="139"/>
      <c r="HZ197" s="139"/>
      <c r="IA197" s="139"/>
      <c r="IB197" s="139"/>
    </row>
    <row r="198" spans="1:236" s="1" customFormat="1" ht="39" x14ac:dyDescent="0.2">
      <c r="A198" s="157">
        <f t="shared" si="3"/>
        <v>4</v>
      </c>
      <c r="B198" s="105" t="s">
        <v>522</v>
      </c>
      <c r="C198" s="105" t="s">
        <v>523</v>
      </c>
      <c r="D198" s="158" t="s">
        <v>529</v>
      </c>
      <c r="E198" s="158" t="s">
        <v>530</v>
      </c>
      <c r="F198" s="136">
        <v>30468.14</v>
      </c>
      <c r="G198" s="146" t="s">
        <v>48</v>
      </c>
      <c r="H198" s="159" t="s">
        <v>526</v>
      </c>
      <c r="I198" s="139"/>
      <c r="J198" s="139"/>
      <c r="K198" s="139"/>
      <c r="L198" s="139"/>
      <c r="M198" s="139"/>
      <c r="N198" s="139"/>
      <c r="O198" s="139"/>
      <c r="P198" s="139"/>
      <c r="Q198" s="139"/>
      <c r="R198" s="139"/>
      <c r="S198" s="139"/>
      <c r="T198" s="139"/>
      <c r="U198" s="139"/>
      <c r="V198" s="139"/>
      <c r="W198" s="139"/>
      <c r="X198" s="139"/>
      <c r="Y198" s="139"/>
      <c r="Z198" s="139"/>
      <c r="AA198" s="139"/>
      <c r="AB198" s="139"/>
      <c r="AC198" s="139"/>
      <c r="AD198" s="139"/>
      <c r="AE198" s="139"/>
      <c r="AF198" s="139"/>
      <c r="AG198" s="139"/>
      <c r="AH198" s="139"/>
      <c r="AI198" s="139"/>
      <c r="AJ198" s="139"/>
      <c r="AK198" s="139"/>
      <c r="AL198" s="139"/>
      <c r="AM198" s="139"/>
      <c r="AN198" s="139"/>
      <c r="AO198" s="139"/>
      <c r="AP198" s="139"/>
      <c r="AQ198" s="139"/>
      <c r="AR198" s="139"/>
      <c r="AS198" s="139"/>
      <c r="AT198" s="139"/>
      <c r="AU198" s="139"/>
      <c r="AV198" s="139"/>
      <c r="AW198" s="139"/>
      <c r="AX198" s="139"/>
      <c r="AY198" s="139"/>
      <c r="AZ198" s="139"/>
      <c r="BA198" s="139"/>
      <c r="BB198" s="139"/>
      <c r="BC198" s="139"/>
      <c r="BD198" s="139"/>
      <c r="BE198" s="139"/>
      <c r="BF198" s="139"/>
      <c r="BG198" s="139"/>
      <c r="BH198" s="139"/>
      <c r="BI198" s="139"/>
      <c r="BJ198" s="139"/>
      <c r="BK198" s="139"/>
      <c r="BL198" s="139"/>
      <c r="BM198" s="139"/>
      <c r="BN198" s="139"/>
      <c r="BO198" s="139"/>
      <c r="BP198" s="139"/>
      <c r="BQ198" s="139"/>
      <c r="BR198" s="139"/>
      <c r="BS198" s="139"/>
      <c r="BT198" s="139"/>
      <c r="BU198" s="139"/>
      <c r="BV198" s="139"/>
      <c r="BW198" s="139"/>
      <c r="BX198" s="139"/>
      <c r="BY198" s="139"/>
      <c r="BZ198" s="139"/>
      <c r="CA198" s="139"/>
      <c r="CB198" s="139"/>
      <c r="CC198" s="139"/>
      <c r="CD198" s="139"/>
      <c r="CE198" s="139"/>
      <c r="CF198" s="139"/>
      <c r="CG198" s="139"/>
      <c r="CH198" s="139"/>
      <c r="CI198" s="139"/>
      <c r="CJ198" s="139"/>
      <c r="CK198" s="139"/>
      <c r="CL198" s="139"/>
      <c r="CM198" s="139"/>
      <c r="CN198" s="139"/>
      <c r="CO198" s="139"/>
      <c r="CP198" s="139"/>
      <c r="CQ198" s="139"/>
      <c r="CR198" s="139"/>
      <c r="CS198" s="139"/>
      <c r="CT198" s="139"/>
      <c r="CU198" s="139"/>
      <c r="CV198" s="139"/>
      <c r="CW198" s="139"/>
      <c r="CX198" s="139"/>
      <c r="CY198" s="139"/>
      <c r="CZ198" s="139"/>
      <c r="DA198" s="139"/>
      <c r="DB198" s="139"/>
      <c r="DC198" s="139"/>
      <c r="DD198" s="139"/>
      <c r="DE198" s="139"/>
      <c r="DF198" s="139"/>
      <c r="DG198" s="139"/>
      <c r="DH198" s="139"/>
      <c r="DI198" s="139"/>
      <c r="DJ198" s="139"/>
      <c r="DK198" s="139"/>
      <c r="DL198" s="139"/>
      <c r="DM198" s="139"/>
      <c r="DN198" s="139"/>
      <c r="DO198" s="139"/>
      <c r="DP198" s="139"/>
      <c r="DQ198" s="139"/>
      <c r="DR198" s="139"/>
      <c r="DS198" s="139"/>
      <c r="DT198" s="139"/>
      <c r="DU198" s="139"/>
      <c r="DV198" s="139"/>
      <c r="DW198" s="139"/>
      <c r="DX198" s="139"/>
      <c r="DY198" s="139"/>
      <c r="DZ198" s="139"/>
      <c r="EA198" s="139"/>
      <c r="EB198" s="139"/>
      <c r="EC198" s="139"/>
      <c r="ED198" s="139"/>
      <c r="EE198" s="139"/>
      <c r="EF198" s="139"/>
      <c r="EG198" s="139"/>
      <c r="EH198" s="139"/>
      <c r="EI198" s="139"/>
      <c r="EJ198" s="139"/>
      <c r="EK198" s="139"/>
      <c r="EL198" s="139"/>
      <c r="EM198" s="139"/>
      <c r="EN198" s="139"/>
      <c r="EO198" s="139"/>
      <c r="EP198" s="139"/>
      <c r="EQ198" s="139"/>
      <c r="ER198" s="139"/>
      <c r="ES198" s="139"/>
      <c r="ET198" s="139"/>
      <c r="EU198" s="139"/>
      <c r="EV198" s="139"/>
      <c r="EW198" s="139"/>
      <c r="EX198" s="139"/>
      <c r="EY198" s="139"/>
      <c r="EZ198" s="139"/>
      <c r="FA198" s="139"/>
      <c r="FB198" s="139"/>
      <c r="FC198" s="139"/>
      <c r="FD198" s="139"/>
      <c r="FE198" s="139"/>
      <c r="FF198" s="139"/>
      <c r="FG198" s="139"/>
      <c r="FH198" s="139"/>
      <c r="FI198" s="139"/>
      <c r="FJ198" s="139"/>
      <c r="FK198" s="139"/>
      <c r="FL198" s="139"/>
      <c r="FM198" s="139"/>
      <c r="FN198" s="139"/>
      <c r="FO198" s="139"/>
      <c r="FP198" s="139"/>
      <c r="FQ198" s="139"/>
      <c r="FR198" s="139"/>
      <c r="FS198" s="139"/>
      <c r="FT198" s="139"/>
      <c r="FU198" s="139"/>
      <c r="FV198" s="139"/>
      <c r="FW198" s="139"/>
      <c r="FX198" s="139"/>
      <c r="FY198" s="139"/>
      <c r="FZ198" s="139"/>
      <c r="GA198" s="139"/>
      <c r="GB198" s="139"/>
      <c r="GC198" s="139"/>
      <c r="GD198" s="139"/>
      <c r="GE198" s="139"/>
      <c r="GF198" s="139"/>
      <c r="GG198" s="139"/>
      <c r="GH198" s="139"/>
      <c r="GI198" s="139"/>
      <c r="GJ198" s="139"/>
      <c r="GK198" s="139"/>
      <c r="GL198" s="139"/>
      <c r="GM198" s="139"/>
      <c r="GN198" s="139"/>
      <c r="GO198" s="139"/>
      <c r="GP198" s="139"/>
      <c r="GQ198" s="139"/>
      <c r="GR198" s="139"/>
      <c r="GS198" s="139"/>
      <c r="GT198" s="139"/>
      <c r="GU198" s="139"/>
      <c r="GV198" s="139"/>
      <c r="GW198" s="139"/>
      <c r="GX198" s="139"/>
      <c r="GY198" s="139"/>
      <c r="GZ198" s="139"/>
      <c r="HA198" s="139"/>
      <c r="HB198" s="139"/>
      <c r="HC198" s="139"/>
      <c r="HD198" s="139"/>
      <c r="HE198" s="139"/>
      <c r="HF198" s="139"/>
      <c r="HG198" s="139"/>
      <c r="HH198" s="139"/>
      <c r="HI198" s="139"/>
      <c r="HJ198" s="139"/>
      <c r="HK198" s="139"/>
      <c r="HL198" s="139"/>
      <c r="HM198" s="139"/>
      <c r="HN198" s="139"/>
      <c r="HO198" s="139"/>
      <c r="HP198" s="139"/>
      <c r="HQ198" s="139"/>
      <c r="HR198" s="139"/>
      <c r="HS198" s="139"/>
      <c r="HT198" s="139"/>
      <c r="HU198" s="139"/>
      <c r="HV198" s="139"/>
      <c r="HW198" s="139"/>
      <c r="HX198" s="139"/>
      <c r="HY198" s="139"/>
      <c r="HZ198" s="139"/>
      <c r="IA198" s="139"/>
      <c r="IB198" s="139"/>
    </row>
    <row r="199" spans="1:236" s="15" customFormat="1" ht="39" x14ac:dyDescent="0.2">
      <c r="A199" s="126">
        <f t="shared" si="3"/>
        <v>5</v>
      </c>
      <c r="B199" s="90" t="s">
        <v>349</v>
      </c>
      <c r="C199" s="90" t="s">
        <v>531</v>
      </c>
      <c r="D199" s="160" t="s">
        <v>532</v>
      </c>
      <c r="E199" s="160" t="s">
        <v>533</v>
      </c>
      <c r="F199" s="128">
        <v>1.35</v>
      </c>
      <c r="G199" s="129" t="s">
        <v>534</v>
      </c>
      <c r="H199" s="140" t="s">
        <v>296</v>
      </c>
      <c r="I199" s="161"/>
      <c r="J199" s="131"/>
      <c r="K199" s="132"/>
      <c r="L199" s="132"/>
      <c r="M199" s="132"/>
      <c r="N199" s="132"/>
      <c r="O199" s="132"/>
      <c r="P199" s="132"/>
      <c r="Q199" s="132"/>
      <c r="R199" s="132"/>
      <c r="S199" s="132"/>
      <c r="T199" s="132"/>
      <c r="U199" s="132"/>
      <c r="V199" s="132"/>
      <c r="W199" s="132"/>
      <c r="X199" s="132"/>
      <c r="Y199" s="132"/>
      <c r="Z199" s="132"/>
      <c r="AA199" s="132"/>
      <c r="AB199" s="132"/>
      <c r="AC199" s="132"/>
      <c r="AD199" s="132"/>
      <c r="AE199" s="132"/>
      <c r="AF199" s="132"/>
      <c r="AG199" s="132"/>
      <c r="AH199" s="132"/>
      <c r="AI199" s="132"/>
      <c r="AJ199" s="132"/>
      <c r="AK199" s="132"/>
      <c r="AL199" s="132"/>
      <c r="AM199" s="132"/>
      <c r="AN199" s="132"/>
      <c r="AO199" s="132"/>
      <c r="AP199" s="132"/>
      <c r="AQ199" s="132"/>
      <c r="AR199" s="132"/>
      <c r="AS199" s="132"/>
      <c r="AT199" s="132"/>
      <c r="AU199" s="132"/>
      <c r="AV199" s="132"/>
      <c r="AW199" s="132"/>
      <c r="AX199" s="132"/>
      <c r="AY199" s="132"/>
      <c r="AZ199" s="132"/>
      <c r="BA199" s="132"/>
      <c r="BB199" s="132"/>
      <c r="BC199" s="132"/>
      <c r="BD199" s="132"/>
      <c r="BE199" s="132"/>
      <c r="BF199" s="132"/>
      <c r="BG199" s="132"/>
      <c r="BH199" s="132"/>
      <c r="BI199" s="132"/>
      <c r="BJ199" s="132"/>
      <c r="BK199" s="132"/>
      <c r="BL199" s="132"/>
      <c r="BM199" s="132"/>
      <c r="BN199" s="132"/>
      <c r="BO199" s="132"/>
      <c r="BP199" s="132"/>
      <c r="BQ199" s="132"/>
      <c r="BR199" s="132"/>
      <c r="BS199" s="132"/>
      <c r="BT199" s="132"/>
      <c r="BU199" s="132"/>
      <c r="BV199" s="132"/>
      <c r="BW199" s="132"/>
      <c r="BX199" s="132"/>
      <c r="BY199" s="132"/>
      <c r="BZ199" s="132"/>
      <c r="CA199" s="132"/>
      <c r="CB199" s="132"/>
      <c r="CC199" s="132"/>
      <c r="CD199" s="132"/>
      <c r="CE199" s="132"/>
      <c r="CF199" s="132"/>
      <c r="CG199" s="132"/>
      <c r="CH199" s="132"/>
      <c r="CI199" s="132"/>
      <c r="CJ199" s="132"/>
      <c r="CK199" s="132"/>
      <c r="CL199" s="132"/>
      <c r="CM199" s="132"/>
      <c r="CN199" s="132"/>
      <c r="CO199" s="132"/>
      <c r="CP199" s="132"/>
      <c r="CQ199" s="132"/>
      <c r="CR199" s="132"/>
      <c r="CS199" s="132"/>
      <c r="CT199" s="132"/>
      <c r="CU199" s="132"/>
      <c r="CV199" s="132"/>
      <c r="CW199" s="132"/>
      <c r="CX199" s="132"/>
      <c r="CY199" s="132"/>
      <c r="CZ199" s="132"/>
      <c r="DA199" s="132"/>
      <c r="DB199" s="132"/>
      <c r="DC199" s="132"/>
      <c r="DD199" s="132"/>
      <c r="DE199" s="132"/>
      <c r="DF199" s="132"/>
      <c r="DG199" s="132"/>
      <c r="DH199" s="132"/>
      <c r="DI199" s="132"/>
      <c r="DJ199" s="132"/>
      <c r="DK199" s="132"/>
      <c r="DL199" s="132"/>
      <c r="DM199" s="132"/>
      <c r="DN199" s="132"/>
      <c r="DO199" s="132"/>
      <c r="DP199" s="132"/>
      <c r="DQ199" s="132"/>
      <c r="DR199" s="132"/>
      <c r="DS199" s="132"/>
      <c r="DT199" s="132"/>
      <c r="DU199" s="132"/>
      <c r="DV199" s="132"/>
      <c r="DW199" s="132"/>
      <c r="DX199" s="132"/>
      <c r="DY199" s="132"/>
      <c r="DZ199" s="132"/>
      <c r="EA199" s="132"/>
      <c r="EB199" s="132"/>
      <c r="EC199" s="132"/>
      <c r="ED199" s="132"/>
      <c r="EE199" s="132"/>
      <c r="EF199" s="132"/>
      <c r="EG199" s="132"/>
      <c r="EH199" s="132"/>
      <c r="EI199" s="132"/>
      <c r="EJ199" s="132"/>
      <c r="EK199" s="132"/>
      <c r="EL199" s="132"/>
      <c r="EM199" s="132"/>
      <c r="EN199" s="132"/>
      <c r="EO199" s="132"/>
      <c r="EP199" s="132"/>
      <c r="EQ199" s="132"/>
      <c r="ER199" s="132"/>
      <c r="ES199" s="132"/>
      <c r="ET199" s="132"/>
      <c r="EU199" s="132"/>
      <c r="EV199" s="132"/>
      <c r="EW199" s="132"/>
      <c r="EX199" s="132"/>
      <c r="EY199" s="132"/>
      <c r="EZ199" s="132"/>
      <c r="FA199" s="132"/>
      <c r="FB199" s="132"/>
      <c r="FC199" s="132"/>
      <c r="FD199" s="132"/>
      <c r="FE199" s="132"/>
      <c r="FF199" s="132"/>
      <c r="FG199" s="132"/>
      <c r="FH199" s="132"/>
      <c r="FI199" s="132"/>
      <c r="FJ199" s="132"/>
      <c r="FK199" s="132"/>
      <c r="FL199" s="132"/>
      <c r="FM199" s="132"/>
      <c r="FN199" s="132"/>
      <c r="FO199" s="132"/>
      <c r="FP199" s="132"/>
      <c r="FQ199" s="132"/>
      <c r="FR199" s="132"/>
      <c r="FS199" s="132"/>
      <c r="FT199" s="132"/>
      <c r="FU199" s="132"/>
      <c r="FV199" s="132"/>
      <c r="FW199" s="132"/>
      <c r="FX199" s="132"/>
      <c r="FY199" s="132"/>
      <c r="FZ199" s="132"/>
      <c r="GA199" s="132"/>
      <c r="GB199" s="132"/>
      <c r="GC199" s="132"/>
      <c r="GD199" s="132"/>
      <c r="GE199" s="132"/>
      <c r="GF199" s="132"/>
      <c r="GG199" s="132"/>
      <c r="GH199" s="132"/>
      <c r="GI199" s="132"/>
      <c r="GJ199" s="132"/>
      <c r="GK199" s="132"/>
      <c r="GL199" s="132"/>
      <c r="GM199" s="132"/>
      <c r="GN199" s="132"/>
      <c r="GO199" s="132"/>
      <c r="GP199" s="132"/>
      <c r="GQ199" s="132"/>
      <c r="GR199" s="132"/>
      <c r="GS199" s="132"/>
      <c r="GT199" s="132"/>
      <c r="GU199" s="132"/>
      <c r="GV199" s="132"/>
      <c r="GW199" s="132"/>
      <c r="GX199" s="132"/>
      <c r="GY199" s="132"/>
      <c r="GZ199" s="132"/>
      <c r="HA199" s="132"/>
      <c r="HB199" s="132"/>
      <c r="HC199" s="132"/>
      <c r="HD199" s="132"/>
      <c r="HE199" s="132"/>
      <c r="HF199" s="132"/>
      <c r="HG199" s="132"/>
      <c r="HH199" s="132"/>
      <c r="HI199" s="132"/>
      <c r="HJ199" s="132"/>
      <c r="HK199" s="132"/>
      <c r="HL199" s="132"/>
      <c r="HM199" s="132"/>
      <c r="HN199" s="132"/>
      <c r="HO199" s="132"/>
      <c r="HP199" s="132"/>
      <c r="HQ199" s="132"/>
      <c r="HR199" s="132"/>
      <c r="HS199" s="132"/>
      <c r="HT199" s="132"/>
      <c r="HU199" s="132"/>
      <c r="HV199" s="132"/>
      <c r="HW199" s="132"/>
      <c r="HX199" s="132"/>
      <c r="HY199" s="132"/>
      <c r="HZ199" s="132"/>
      <c r="IA199" s="132"/>
      <c r="IB199" s="132"/>
    </row>
    <row r="200" spans="1:236" s="15" customFormat="1" ht="33.75" customHeight="1" x14ac:dyDescent="0.2">
      <c r="A200" s="126">
        <f t="shared" si="3"/>
        <v>6</v>
      </c>
      <c r="B200" s="90" t="s">
        <v>488</v>
      </c>
      <c r="C200" s="90" t="s">
        <v>535</v>
      </c>
      <c r="D200" s="160" t="s">
        <v>536</v>
      </c>
      <c r="E200" s="160" t="s">
        <v>537</v>
      </c>
      <c r="F200" s="128">
        <v>49062.98</v>
      </c>
      <c r="G200" s="363" t="s">
        <v>538</v>
      </c>
      <c r="H200" s="366" t="s">
        <v>296</v>
      </c>
      <c r="I200" s="161"/>
      <c r="J200" s="162"/>
      <c r="K200" s="132"/>
      <c r="L200" s="132"/>
      <c r="M200" s="132"/>
      <c r="N200" s="132"/>
      <c r="O200" s="132"/>
      <c r="P200" s="132"/>
      <c r="Q200" s="132"/>
      <c r="R200" s="132"/>
      <c r="S200" s="132"/>
      <c r="T200" s="132"/>
      <c r="U200" s="132"/>
      <c r="V200" s="132"/>
      <c r="W200" s="132"/>
      <c r="X200" s="132"/>
      <c r="Y200" s="132"/>
      <c r="Z200" s="132"/>
      <c r="AA200" s="132"/>
      <c r="AB200" s="132"/>
      <c r="AC200" s="132"/>
      <c r="AD200" s="132"/>
      <c r="AE200" s="132"/>
      <c r="AF200" s="132"/>
      <c r="AG200" s="132"/>
      <c r="AH200" s="132"/>
      <c r="AI200" s="132"/>
      <c r="AJ200" s="132"/>
      <c r="AK200" s="132"/>
      <c r="AL200" s="132"/>
      <c r="AM200" s="132"/>
      <c r="AN200" s="132"/>
      <c r="AO200" s="132"/>
      <c r="AP200" s="132"/>
      <c r="AQ200" s="132"/>
      <c r="AR200" s="132"/>
      <c r="AS200" s="132"/>
      <c r="AT200" s="132"/>
      <c r="AU200" s="132"/>
      <c r="AV200" s="132"/>
      <c r="AW200" s="132"/>
      <c r="AX200" s="132"/>
      <c r="AY200" s="132"/>
      <c r="AZ200" s="132"/>
      <c r="BA200" s="132"/>
      <c r="BB200" s="132"/>
      <c r="BC200" s="132"/>
      <c r="BD200" s="132"/>
      <c r="BE200" s="132"/>
      <c r="BF200" s="132"/>
      <c r="BG200" s="132"/>
      <c r="BH200" s="132"/>
      <c r="BI200" s="132"/>
      <c r="BJ200" s="132"/>
      <c r="BK200" s="132"/>
      <c r="BL200" s="132"/>
      <c r="BM200" s="132"/>
      <c r="BN200" s="132"/>
      <c r="BO200" s="132"/>
      <c r="BP200" s="132"/>
      <c r="BQ200" s="132"/>
      <c r="BR200" s="132"/>
      <c r="BS200" s="132"/>
      <c r="BT200" s="132"/>
      <c r="BU200" s="132"/>
      <c r="BV200" s="132"/>
      <c r="BW200" s="132"/>
      <c r="BX200" s="132"/>
      <c r="BY200" s="132"/>
      <c r="BZ200" s="132"/>
      <c r="CA200" s="132"/>
      <c r="CB200" s="132"/>
      <c r="CC200" s="132"/>
      <c r="CD200" s="132"/>
      <c r="CE200" s="132"/>
      <c r="CF200" s="132"/>
      <c r="CG200" s="132"/>
      <c r="CH200" s="132"/>
      <c r="CI200" s="132"/>
      <c r="CJ200" s="132"/>
      <c r="CK200" s="132"/>
      <c r="CL200" s="132"/>
      <c r="CM200" s="132"/>
      <c r="CN200" s="132"/>
      <c r="CO200" s="132"/>
      <c r="CP200" s="132"/>
      <c r="CQ200" s="132"/>
      <c r="CR200" s="132"/>
      <c r="CS200" s="132"/>
      <c r="CT200" s="132"/>
      <c r="CU200" s="132"/>
      <c r="CV200" s="132"/>
      <c r="CW200" s="132"/>
      <c r="CX200" s="132"/>
      <c r="CY200" s="132"/>
      <c r="CZ200" s="132"/>
      <c r="DA200" s="132"/>
      <c r="DB200" s="132"/>
      <c r="DC200" s="132"/>
      <c r="DD200" s="132"/>
      <c r="DE200" s="132"/>
      <c r="DF200" s="132"/>
      <c r="DG200" s="132"/>
      <c r="DH200" s="132"/>
      <c r="DI200" s="132"/>
      <c r="DJ200" s="132"/>
      <c r="DK200" s="132"/>
      <c r="DL200" s="132"/>
      <c r="DM200" s="132"/>
      <c r="DN200" s="132"/>
      <c r="DO200" s="132"/>
      <c r="DP200" s="132"/>
      <c r="DQ200" s="132"/>
      <c r="DR200" s="132"/>
      <c r="DS200" s="132"/>
      <c r="DT200" s="132"/>
      <c r="DU200" s="132"/>
      <c r="DV200" s="132"/>
      <c r="DW200" s="132"/>
      <c r="DX200" s="132"/>
      <c r="DY200" s="132"/>
      <c r="DZ200" s="132"/>
      <c r="EA200" s="132"/>
      <c r="EB200" s="132"/>
      <c r="EC200" s="132"/>
      <c r="ED200" s="132"/>
      <c r="EE200" s="132"/>
      <c r="EF200" s="132"/>
      <c r="EG200" s="132"/>
      <c r="EH200" s="132"/>
      <c r="EI200" s="132"/>
      <c r="EJ200" s="132"/>
      <c r="EK200" s="132"/>
      <c r="EL200" s="132"/>
      <c r="EM200" s="132"/>
      <c r="EN200" s="132"/>
      <c r="EO200" s="132"/>
      <c r="EP200" s="132"/>
      <c r="EQ200" s="132"/>
      <c r="ER200" s="132"/>
      <c r="ES200" s="132"/>
      <c r="ET200" s="132"/>
      <c r="EU200" s="132"/>
      <c r="EV200" s="132"/>
      <c r="EW200" s="132"/>
      <c r="EX200" s="132"/>
      <c r="EY200" s="132"/>
      <c r="EZ200" s="132"/>
      <c r="FA200" s="132"/>
      <c r="FB200" s="132"/>
      <c r="FC200" s="132"/>
      <c r="FD200" s="132"/>
      <c r="FE200" s="132"/>
      <c r="FF200" s="132"/>
      <c r="FG200" s="132"/>
      <c r="FH200" s="132"/>
      <c r="FI200" s="132"/>
      <c r="FJ200" s="132"/>
      <c r="FK200" s="132"/>
      <c r="FL200" s="132"/>
      <c r="FM200" s="132"/>
      <c r="FN200" s="132"/>
      <c r="FO200" s="132"/>
      <c r="FP200" s="132"/>
      <c r="FQ200" s="132"/>
      <c r="FR200" s="132"/>
      <c r="FS200" s="132"/>
      <c r="FT200" s="132"/>
      <c r="FU200" s="132"/>
      <c r="FV200" s="132"/>
      <c r="FW200" s="132"/>
      <c r="FX200" s="132"/>
      <c r="FY200" s="132"/>
      <c r="FZ200" s="132"/>
      <c r="GA200" s="132"/>
      <c r="GB200" s="132"/>
      <c r="GC200" s="132"/>
      <c r="GD200" s="132"/>
      <c r="GE200" s="132"/>
      <c r="GF200" s="132"/>
      <c r="GG200" s="132"/>
      <c r="GH200" s="132"/>
      <c r="GI200" s="132"/>
      <c r="GJ200" s="132"/>
      <c r="GK200" s="132"/>
      <c r="GL200" s="132"/>
      <c r="GM200" s="132"/>
      <c r="GN200" s="132"/>
      <c r="GO200" s="132"/>
      <c r="GP200" s="132"/>
      <c r="GQ200" s="132"/>
      <c r="GR200" s="132"/>
      <c r="GS200" s="132"/>
      <c r="GT200" s="132"/>
      <c r="GU200" s="132"/>
      <c r="GV200" s="132"/>
      <c r="GW200" s="132"/>
      <c r="GX200" s="132"/>
      <c r="GY200" s="132"/>
      <c r="GZ200" s="132"/>
      <c r="HA200" s="132"/>
      <c r="HB200" s="132"/>
      <c r="HC200" s="132"/>
      <c r="HD200" s="132"/>
      <c r="HE200" s="132"/>
      <c r="HF200" s="132"/>
      <c r="HG200" s="132"/>
      <c r="HH200" s="132"/>
      <c r="HI200" s="132"/>
      <c r="HJ200" s="132"/>
      <c r="HK200" s="132"/>
      <c r="HL200" s="132"/>
      <c r="HM200" s="132"/>
      <c r="HN200" s="132"/>
      <c r="HO200" s="132"/>
      <c r="HP200" s="132"/>
      <c r="HQ200" s="132"/>
      <c r="HR200" s="132"/>
      <c r="HS200" s="132"/>
      <c r="HT200" s="132"/>
      <c r="HU200" s="132"/>
      <c r="HV200" s="132"/>
      <c r="HW200" s="132"/>
      <c r="HX200" s="132"/>
      <c r="HY200" s="132"/>
      <c r="HZ200" s="132"/>
      <c r="IA200" s="132"/>
      <c r="IB200" s="132"/>
    </row>
    <row r="201" spans="1:236" s="15" customFormat="1" ht="39" x14ac:dyDescent="0.2">
      <c r="A201" s="126">
        <f t="shared" si="3"/>
        <v>7</v>
      </c>
      <c r="B201" s="90" t="s">
        <v>488</v>
      </c>
      <c r="C201" s="90" t="s">
        <v>535</v>
      </c>
      <c r="D201" s="160" t="s">
        <v>539</v>
      </c>
      <c r="E201" s="160" t="s">
        <v>537</v>
      </c>
      <c r="F201" s="128">
        <v>25914.62</v>
      </c>
      <c r="G201" s="364"/>
      <c r="H201" s="367"/>
      <c r="I201" s="161"/>
      <c r="J201" s="132"/>
      <c r="K201" s="132"/>
      <c r="L201" s="132"/>
      <c r="M201" s="132"/>
      <c r="N201" s="132"/>
      <c r="O201" s="132"/>
      <c r="P201" s="132"/>
      <c r="Q201" s="132"/>
      <c r="R201" s="132"/>
      <c r="S201" s="132"/>
      <c r="T201" s="132"/>
      <c r="U201" s="132"/>
      <c r="V201" s="132"/>
      <c r="W201" s="132"/>
      <c r="X201" s="132"/>
      <c r="Y201" s="132"/>
      <c r="Z201" s="132"/>
      <c r="AA201" s="132"/>
      <c r="AB201" s="132"/>
      <c r="AC201" s="132"/>
      <c r="AD201" s="132"/>
      <c r="AE201" s="132"/>
      <c r="AF201" s="132"/>
      <c r="AG201" s="132"/>
      <c r="AH201" s="132"/>
      <c r="AI201" s="132"/>
      <c r="AJ201" s="132"/>
      <c r="AK201" s="132"/>
      <c r="AL201" s="132"/>
      <c r="AM201" s="132"/>
      <c r="AN201" s="132"/>
      <c r="AO201" s="132"/>
      <c r="AP201" s="132"/>
      <c r="AQ201" s="132"/>
      <c r="AR201" s="132"/>
      <c r="AS201" s="132"/>
      <c r="AT201" s="132"/>
      <c r="AU201" s="132"/>
      <c r="AV201" s="132"/>
      <c r="AW201" s="132"/>
      <c r="AX201" s="132"/>
      <c r="AY201" s="132"/>
      <c r="AZ201" s="132"/>
      <c r="BA201" s="132"/>
      <c r="BB201" s="132"/>
      <c r="BC201" s="132"/>
      <c r="BD201" s="132"/>
      <c r="BE201" s="132"/>
      <c r="BF201" s="132"/>
      <c r="BG201" s="132"/>
      <c r="BH201" s="132"/>
      <c r="BI201" s="132"/>
      <c r="BJ201" s="132"/>
      <c r="BK201" s="132"/>
      <c r="BL201" s="132"/>
      <c r="BM201" s="132"/>
      <c r="BN201" s="132"/>
      <c r="BO201" s="132"/>
      <c r="BP201" s="132"/>
      <c r="BQ201" s="132"/>
      <c r="BR201" s="132"/>
      <c r="BS201" s="132"/>
      <c r="BT201" s="132"/>
      <c r="BU201" s="132"/>
      <c r="BV201" s="132"/>
      <c r="BW201" s="132"/>
      <c r="BX201" s="132"/>
      <c r="BY201" s="132"/>
      <c r="BZ201" s="132"/>
      <c r="CA201" s="132"/>
      <c r="CB201" s="132"/>
      <c r="CC201" s="132"/>
      <c r="CD201" s="132"/>
      <c r="CE201" s="132"/>
      <c r="CF201" s="132"/>
      <c r="CG201" s="132"/>
      <c r="CH201" s="132"/>
      <c r="CI201" s="132"/>
      <c r="CJ201" s="132"/>
      <c r="CK201" s="132"/>
      <c r="CL201" s="132"/>
      <c r="CM201" s="132"/>
      <c r="CN201" s="132"/>
      <c r="CO201" s="132"/>
      <c r="CP201" s="132"/>
      <c r="CQ201" s="132"/>
      <c r="CR201" s="132"/>
      <c r="CS201" s="132"/>
      <c r="CT201" s="132"/>
      <c r="CU201" s="132"/>
      <c r="CV201" s="132"/>
      <c r="CW201" s="132"/>
      <c r="CX201" s="132"/>
      <c r="CY201" s="132"/>
      <c r="CZ201" s="132"/>
      <c r="DA201" s="132"/>
      <c r="DB201" s="132"/>
      <c r="DC201" s="132"/>
      <c r="DD201" s="132"/>
      <c r="DE201" s="132"/>
      <c r="DF201" s="132"/>
      <c r="DG201" s="132"/>
      <c r="DH201" s="132"/>
      <c r="DI201" s="132"/>
      <c r="DJ201" s="132"/>
      <c r="DK201" s="132"/>
      <c r="DL201" s="132"/>
      <c r="DM201" s="132"/>
      <c r="DN201" s="132"/>
      <c r="DO201" s="132"/>
      <c r="DP201" s="132"/>
      <c r="DQ201" s="132"/>
      <c r="DR201" s="132"/>
      <c r="DS201" s="132"/>
      <c r="DT201" s="132"/>
      <c r="DU201" s="132"/>
      <c r="DV201" s="132"/>
      <c r="DW201" s="132"/>
      <c r="DX201" s="132"/>
      <c r="DY201" s="132"/>
      <c r="DZ201" s="132"/>
      <c r="EA201" s="132"/>
      <c r="EB201" s="132"/>
      <c r="EC201" s="132"/>
      <c r="ED201" s="132"/>
      <c r="EE201" s="132"/>
      <c r="EF201" s="132"/>
      <c r="EG201" s="132"/>
      <c r="EH201" s="132"/>
      <c r="EI201" s="132"/>
      <c r="EJ201" s="132"/>
      <c r="EK201" s="132"/>
      <c r="EL201" s="132"/>
      <c r="EM201" s="132"/>
      <c r="EN201" s="132"/>
      <c r="EO201" s="132"/>
      <c r="EP201" s="132"/>
      <c r="EQ201" s="132"/>
      <c r="ER201" s="132"/>
      <c r="ES201" s="132"/>
      <c r="ET201" s="132"/>
      <c r="EU201" s="132"/>
      <c r="EV201" s="132"/>
      <c r="EW201" s="132"/>
      <c r="EX201" s="132"/>
      <c r="EY201" s="132"/>
      <c r="EZ201" s="132"/>
      <c r="FA201" s="132"/>
      <c r="FB201" s="132"/>
      <c r="FC201" s="132"/>
      <c r="FD201" s="132"/>
      <c r="FE201" s="132"/>
      <c r="FF201" s="132"/>
      <c r="FG201" s="132"/>
      <c r="FH201" s="132"/>
      <c r="FI201" s="132"/>
      <c r="FJ201" s="132"/>
      <c r="FK201" s="132"/>
      <c r="FL201" s="132"/>
      <c r="FM201" s="132"/>
      <c r="FN201" s="132"/>
      <c r="FO201" s="132"/>
      <c r="FP201" s="132"/>
      <c r="FQ201" s="132"/>
      <c r="FR201" s="132"/>
      <c r="FS201" s="132"/>
      <c r="FT201" s="132"/>
      <c r="FU201" s="132"/>
      <c r="FV201" s="132"/>
      <c r="FW201" s="132"/>
      <c r="FX201" s="132"/>
      <c r="FY201" s="132"/>
      <c r="FZ201" s="132"/>
      <c r="GA201" s="132"/>
      <c r="GB201" s="132"/>
      <c r="GC201" s="132"/>
      <c r="GD201" s="132"/>
      <c r="GE201" s="132"/>
      <c r="GF201" s="132"/>
      <c r="GG201" s="132"/>
      <c r="GH201" s="132"/>
      <c r="GI201" s="132"/>
      <c r="GJ201" s="132"/>
      <c r="GK201" s="132"/>
      <c r="GL201" s="132"/>
      <c r="GM201" s="132"/>
      <c r="GN201" s="132"/>
      <c r="GO201" s="132"/>
      <c r="GP201" s="132"/>
      <c r="GQ201" s="132"/>
      <c r="GR201" s="132"/>
      <c r="GS201" s="132"/>
      <c r="GT201" s="132"/>
      <c r="GU201" s="132"/>
      <c r="GV201" s="132"/>
      <c r="GW201" s="132"/>
      <c r="GX201" s="132"/>
      <c r="GY201" s="132"/>
      <c r="GZ201" s="132"/>
      <c r="HA201" s="132"/>
      <c r="HB201" s="132"/>
      <c r="HC201" s="132"/>
      <c r="HD201" s="132"/>
      <c r="HE201" s="132"/>
      <c r="HF201" s="132"/>
      <c r="HG201" s="132"/>
      <c r="HH201" s="132"/>
      <c r="HI201" s="132"/>
      <c r="HJ201" s="132"/>
      <c r="HK201" s="132"/>
      <c r="HL201" s="132"/>
      <c r="HM201" s="132"/>
      <c r="HN201" s="132"/>
      <c r="HO201" s="132"/>
      <c r="HP201" s="132"/>
      <c r="HQ201" s="132"/>
      <c r="HR201" s="132"/>
      <c r="HS201" s="132"/>
      <c r="HT201" s="132"/>
      <c r="HU201" s="132"/>
      <c r="HV201" s="132"/>
      <c r="HW201" s="132"/>
      <c r="HX201" s="132"/>
      <c r="HY201" s="132"/>
      <c r="HZ201" s="132"/>
      <c r="IA201" s="132"/>
      <c r="IB201" s="132"/>
    </row>
    <row r="202" spans="1:236" s="15" customFormat="1" ht="39" x14ac:dyDescent="0.2">
      <c r="A202" s="126">
        <f t="shared" si="3"/>
        <v>8</v>
      </c>
      <c r="B202" s="90" t="s">
        <v>488</v>
      </c>
      <c r="C202" s="90" t="s">
        <v>535</v>
      </c>
      <c r="D202" s="160" t="s">
        <v>540</v>
      </c>
      <c r="E202" s="160" t="s">
        <v>541</v>
      </c>
      <c r="F202" s="128">
        <v>21902.71</v>
      </c>
      <c r="G202" s="364"/>
      <c r="H202" s="367"/>
      <c r="I202" s="161"/>
      <c r="J202" s="132"/>
      <c r="K202" s="132"/>
      <c r="L202" s="132"/>
      <c r="M202" s="132"/>
      <c r="N202" s="132"/>
      <c r="O202" s="132"/>
      <c r="P202" s="132"/>
      <c r="Q202" s="132"/>
      <c r="R202" s="132"/>
      <c r="S202" s="132"/>
      <c r="T202" s="132"/>
      <c r="U202" s="132"/>
      <c r="V202" s="132"/>
      <c r="W202" s="132"/>
      <c r="X202" s="132"/>
      <c r="Y202" s="132"/>
      <c r="Z202" s="132"/>
      <c r="AA202" s="132"/>
      <c r="AB202" s="132"/>
      <c r="AC202" s="132"/>
      <c r="AD202" s="132"/>
      <c r="AE202" s="132"/>
      <c r="AF202" s="132"/>
      <c r="AG202" s="132"/>
      <c r="AH202" s="132"/>
      <c r="AI202" s="132"/>
      <c r="AJ202" s="132"/>
      <c r="AK202" s="132"/>
      <c r="AL202" s="132"/>
      <c r="AM202" s="132"/>
      <c r="AN202" s="132"/>
      <c r="AO202" s="132"/>
      <c r="AP202" s="132"/>
      <c r="AQ202" s="132"/>
      <c r="AR202" s="132"/>
      <c r="AS202" s="132"/>
      <c r="AT202" s="132"/>
      <c r="AU202" s="132"/>
      <c r="AV202" s="132"/>
      <c r="AW202" s="132"/>
      <c r="AX202" s="132"/>
      <c r="AY202" s="132"/>
      <c r="AZ202" s="132"/>
      <c r="BA202" s="132"/>
      <c r="BB202" s="132"/>
      <c r="BC202" s="132"/>
      <c r="BD202" s="132"/>
      <c r="BE202" s="132"/>
      <c r="BF202" s="132"/>
      <c r="BG202" s="132"/>
      <c r="BH202" s="132"/>
      <c r="BI202" s="132"/>
      <c r="BJ202" s="132"/>
      <c r="BK202" s="132"/>
      <c r="BL202" s="132"/>
      <c r="BM202" s="132"/>
      <c r="BN202" s="132"/>
      <c r="BO202" s="132"/>
      <c r="BP202" s="132"/>
      <c r="BQ202" s="132"/>
      <c r="BR202" s="132"/>
      <c r="BS202" s="132"/>
      <c r="BT202" s="132"/>
      <c r="BU202" s="132"/>
      <c r="BV202" s="132"/>
      <c r="BW202" s="132"/>
      <c r="BX202" s="132"/>
      <c r="BY202" s="132"/>
      <c r="BZ202" s="132"/>
      <c r="CA202" s="132"/>
      <c r="CB202" s="132"/>
      <c r="CC202" s="132"/>
      <c r="CD202" s="132"/>
      <c r="CE202" s="132"/>
      <c r="CF202" s="132"/>
      <c r="CG202" s="132"/>
      <c r="CH202" s="132"/>
      <c r="CI202" s="132"/>
      <c r="CJ202" s="132"/>
      <c r="CK202" s="132"/>
      <c r="CL202" s="132"/>
      <c r="CM202" s="132"/>
      <c r="CN202" s="132"/>
      <c r="CO202" s="132"/>
      <c r="CP202" s="132"/>
      <c r="CQ202" s="132"/>
      <c r="CR202" s="132"/>
      <c r="CS202" s="132"/>
      <c r="CT202" s="132"/>
      <c r="CU202" s="132"/>
      <c r="CV202" s="132"/>
      <c r="CW202" s="132"/>
      <c r="CX202" s="132"/>
      <c r="CY202" s="132"/>
      <c r="CZ202" s="132"/>
      <c r="DA202" s="132"/>
      <c r="DB202" s="132"/>
      <c r="DC202" s="132"/>
      <c r="DD202" s="132"/>
      <c r="DE202" s="132"/>
      <c r="DF202" s="132"/>
      <c r="DG202" s="132"/>
      <c r="DH202" s="132"/>
      <c r="DI202" s="132"/>
      <c r="DJ202" s="132"/>
      <c r="DK202" s="132"/>
      <c r="DL202" s="132"/>
      <c r="DM202" s="132"/>
      <c r="DN202" s="132"/>
      <c r="DO202" s="132"/>
      <c r="DP202" s="132"/>
      <c r="DQ202" s="132"/>
      <c r="DR202" s="132"/>
      <c r="DS202" s="132"/>
      <c r="DT202" s="132"/>
      <c r="DU202" s="132"/>
      <c r="DV202" s="132"/>
      <c r="DW202" s="132"/>
      <c r="DX202" s="132"/>
      <c r="DY202" s="132"/>
      <c r="DZ202" s="132"/>
      <c r="EA202" s="132"/>
      <c r="EB202" s="132"/>
      <c r="EC202" s="132"/>
      <c r="ED202" s="132"/>
      <c r="EE202" s="132"/>
      <c r="EF202" s="132"/>
      <c r="EG202" s="132"/>
      <c r="EH202" s="132"/>
      <c r="EI202" s="132"/>
      <c r="EJ202" s="132"/>
      <c r="EK202" s="132"/>
      <c r="EL202" s="132"/>
      <c r="EM202" s="132"/>
      <c r="EN202" s="132"/>
      <c r="EO202" s="132"/>
      <c r="EP202" s="132"/>
      <c r="EQ202" s="132"/>
      <c r="ER202" s="132"/>
      <c r="ES202" s="132"/>
      <c r="ET202" s="132"/>
      <c r="EU202" s="132"/>
      <c r="EV202" s="132"/>
      <c r="EW202" s="132"/>
      <c r="EX202" s="132"/>
      <c r="EY202" s="132"/>
      <c r="EZ202" s="132"/>
      <c r="FA202" s="132"/>
      <c r="FB202" s="132"/>
      <c r="FC202" s="132"/>
      <c r="FD202" s="132"/>
      <c r="FE202" s="132"/>
      <c r="FF202" s="132"/>
      <c r="FG202" s="132"/>
      <c r="FH202" s="132"/>
      <c r="FI202" s="132"/>
      <c r="FJ202" s="132"/>
      <c r="FK202" s="132"/>
      <c r="FL202" s="132"/>
      <c r="FM202" s="132"/>
      <c r="FN202" s="132"/>
      <c r="FO202" s="132"/>
      <c r="FP202" s="132"/>
      <c r="FQ202" s="132"/>
      <c r="FR202" s="132"/>
      <c r="FS202" s="132"/>
      <c r="FT202" s="132"/>
      <c r="FU202" s="132"/>
      <c r="FV202" s="132"/>
      <c r="FW202" s="132"/>
      <c r="FX202" s="132"/>
      <c r="FY202" s="132"/>
      <c r="FZ202" s="132"/>
      <c r="GA202" s="132"/>
      <c r="GB202" s="132"/>
      <c r="GC202" s="132"/>
      <c r="GD202" s="132"/>
      <c r="GE202" s="132"/>
      <c r="GF202" s="132"/>
      <c r="GG202" s="132"/>
      <c r="GH202" s="132"/>
      <c r="GI202" s="132"/>
      <c r="GJ202" s="132"/>
      <c r="GK202" s="132"/>
      <c r="GL202" s="132"/>
      <c r="GM202" s="132"/>
      <c r="GN202" s="132"/>
      <c r="GO202" s="132"/>
      <c r="GP202" s="132"/>
      <c r="GQ202" s="132"/>
      <c r="GR202" s="132"/>
      <c r="GS202" s="132"/>
      <c r="GT202" s="132"/>
      <c r="GU202" s="132"/>
      <c r="GV202" s="132"/>
      <c r="GW202" s="132"/>
      <c r="GX202" s="132"/>
      <c r="GY202" s="132"/>
      <c r="GZ202" s="132"/>
      <c r="HA202" s="132"/>
      <c r="HB202" s="132"/>
      <c r="HC202" s="132"/>
      <c r="HD202" s="132"/>
      <c r="HE202" s="132"/>
      <c r="HF202" s="132"/>
      <c r="HG202" s="132"/>
      <c r="HH202" s="132"/>
      <c r="HI202" s="132"/>
      <c r="HJ202" s="132"/>
      <c r="HK202" s="132"/>
      <c r="HL202" s="132"/>
      <c r="HM202" s="132"/>
      <c r="HN202" s="132"/>
      <c r="HO202" s="132"/>
      <c r="HP202" s="132"/>
      <c r="HQ202" s="132"/>
      <c r="HR202" s="132"/>
      <c r="HS202" s="132"/>
      <c r="HT202" s="132"/>
      <c r="HU202" s="132"/>
      <c r="HV202" s="132"/>
      <c r="HW202" s="132"/>
      <c r="HX202" s="132"/>
      <c r="HY202" s="132"/>
      <c r="HZ202" s="132"/>
      <c r="IA202" s="132"/>
      <c r="IB202" s="132"/>
    </row>
    <row r="203" spans="1:236" s="15" customFormat="1" ht="39" x14ac:dyDescent="0.2">
      <c r="A203" s="126">
        <f t="shared" si="3"/>
        <v>9</v>
      </c>
      <c r="B203" s="90" t="s">
        <v>488</v>
      </c>
      <c r="C203" s="90" t="s">
        <v>535</v>
      </c>
      <c r="D203" s="160" t="s">
        <v>542</v>
      </c>
      <c r="E203" s="160" t="s">
        <v>543</v>
      </c>
      <c r="F203" s="128">
        <v>36427.839999999997</v>
      </c>
      <c r="G203" s="364"/>
      <c r="H203" s="367"/>
      <c r="I203" s="161"/>
      <c r="J203" s="132"/>
      <c r="K203" s="132"/>
      <c r="L203" s="132"/>
      <c r="M203" s="132"/>
      <c r="N203" s="132"/>
      <c r="O203" s="132"/>
      <c r="P203" s="132"/>
      <c r="Q203" s="132"/>
      <c r="R203" s="132"/>
      <c r="S203" s="132"/>
      <c r="T203" s="132"/>
      <c r="U203" s="132"/>
      <c r="V203" s="132"/>
      <c r="W203" s="132"/>
      <c r="X203" s="132"/>
      <c r="Y203" s="132"/>
      <c r="Z203" s="132"/>
      <c r="AA203" s="132"/>
      <c r="AB203" s="132"/>
      <c r="AC203" s="132"/>
      <c r="AD203" s="132"/>
      <c r="AE203" s="132"/>
      <c r="AF203" s="132"/>
      <c r="AG203" s="132"/>
      <c r="AH203" s="132"/>
      <c r="AI203" s="132"/>
      <c r="AJ203" s="132"/>
      <c r="AK203" s="132"/>
      <c r="AL203" s="132"/>
      <c r="AM203" s="132"/>
      <c r="AN203" s="132"/>
      <c r="AO203" s="132"/>
      <c r="AP203" s="132"/>
      <c r="AQ203" s="132"/>
      <c r="AR203" s="132"/>
      <c r="AS203" s="132"/>
      <c r="AT203" s="132"/>
      <c r="AU203" s="132"/>
      <c r="AV203" s="132"/>
      <c r="AW203" s="132"/>
      <c r="AX203" s="132"/>
      <c r="AY203" s="132"/>
      <c r="AZ203" s="132"/>
      <c r="BA203" s="132"/>
      <c r="BB203" s="132"/>
      <c r="BC203" s="132"/>
      <c r="BD203" s="132"/>
      <c r="BE203" s="132"/>
      <c r="BF203" s="132"/>
      <c r="BG203" s="132"/>
      <c r="BH203" s="132"/>
      <c r="BI203" s="132"/>
      <c r="BJ203" s="132"/>
      <c r="BK203" s="132"/>
      <c r="BL203" s="132"/>
      <c r="BM203" s="132"/>
      <c r="BN203" s="132"/>
      <c r="BO203" s="132"/>
      <c r="BP203" s="132"/>
      <c r="BQ203" s="132"/>
      <c r="BR203" s="132"/>
      <c r="BS203" s="132"/>
      <c r="BT203" s="132"/>
      <c r="BU203" s="132"/>
      <c r="BV203" s="132"/>
      <c r="BW203" s="132"/>
      <c r="BX203" s="132"/>
      <c r="BY203" s="132"/>
      <c r="BZ203" s="132"/>
      <c r="CA203" s="132"/>
      <c r="CB203" s="132"/>
      <c r="CC203" s="132"/>
      <c r="CD203" s="132"/>
      <c r="CE203" s="132"/>
      <c r="CF203" s="132"/>
      <c r="CG203" s="132"/>
      <c r="CH203" s="132"/>
      <c r="CI203" s="132"/>
      <c r="CJ203" s="132"/>
      <c r="CK203" s="132"/>
      <c r="CL203" s="132"/>
      <c r="CM203" s="132"/>
      <c r="CN203" s="132"/>
      <c r="CO203" s="132"/>
      <c r="CP203" s="132"/>
      <c r="CQ203" s="132"/>
      <c r="CR203" s="132"/>
      <c r="CS203" s="132"/>
      <c r="CT203" s="132"/>
      <c r="CU203" s="132"/>
      <c r="CV203" s="132"/>
      <c r="CW203" s="132"/>
      <c r="CX203" s="132"/>
      <c r="CY203" s="132"/>
      <c r="CZ203" s="132"/>
      <c r="DA203" s="132"/>
      <c r="DB203" s="132"/>
      <c r="DC203" s="132"/>
      <c r="DD203" s="132"/>
      <c r="DE203" s="132"/>
      <c r="DF203" s="132"/>
      <c r="DG203" s="132"/>
      <c r="DH203" s="132"/>
      <c r="DI203" s="132"/>
      <c r="DJ203" s="132"/>
      <c r="DK203" s="132"/>
      <c r="DL203" s="132"/>
      <c r="DM203" s="132"/>
      <c r="DN203" s="132"/>
      <c r="DO203" s="132"/>
      <c r="DP203" s="132"/>
      <c r="DQ203" s="132"/>
      <c r="DR203" s="132"/>
      <c r="DS203" s="132"/>
      <c r="DT203" s="132"/>
      <c r="DU203" s="132"/>
      <c r="DV203" s="132"/>
      <c r="DW203" s="132"/>
      <c r="DX203" s="132"/>
      <c r="DY203" s="132"/>
      <c r="DZ203" s="132"/>
      <c r="EA203" s="132"/>
      <c r="EB203" s="132"/>
      <c r="EC203" s="132"/>
      <c r="ED203" s="132"/>
      <c r="EE203" s="132"/>
      <c r="EF203" s="132"/>
      <c r="EG203" s="132"/>
      <c r="EH203" s="132"/>
      <c r="EI203" s="132"/>
      <c r="EJ203" s="132"/>
      <c r="EK203" s="132"/>
      <c r="EL203" s="132"/>
      <c r="EM203" s="132"/>
      <c r="EN203" s="132"/>
      <c r="EO203" s="132"/>
      <c r="EP203" s="132"/>
      <c r="EQ203" s="132"/>
      <c r="ER203" s="132"/>
      <c r="ES203" s="132"/>
      <c r="ET203" s="132"/>
      <c r="EU203" s="132"/>
      <c r="EV203" s="132"/>
      <c r="EW203" s="132"/>
      <c r="EX203" s="132"/>
      <c r="EY203" s="132"/>
      <c r="EZ203" s="132"/>
      <c r="FA203" s="132"/>
      <c r="FB203" s="132"/>
      <c r="FC203" s="132"/>
      <c r="FD203" s="132"/>
      <c r="FE203" s="132"/>
      <c r="FF203" s="132"/>
      <c r="FG203" s="132"/>
      <c r="FH203" s="132"/>
      <c r="FI203" s="132"/>
      <c r="FJ203" s="132"/>
      <c r="FK203" s="132"/>
      <c r="FL203" s="132"/>
      <c r="FM203" s="132"/>
      <c r="FN203" s="132"/>
      <c r="FO203" s="132"/>
      <c r="FP203" s="132"/>
      <c r="FQ203" s="132"/>
      <c r="FR203" s="132"/>
      <c r="FS203" s="132"/>
      <c r="FT203" s="132"/>
      <c r="FU203" s="132"/>
      <c r="FV203" s="132"/>
      <c r="FW203" s="132"/>
      <c r="FX203" s="132"/>
      <c r="FY203" s="132"/>
      <c r="FZ203" s="132"/>
      <c r="GA203" s="132"/>
      <c r="GB203" s="132"/>
      <c r="GC203" s="132"/>
      <c r="GD203" s="132"/>
      <c r="GE203" s="132"/>
      <c r="GF203" s="132"/>
      <c r="GG203" s="132"/>
      <c r="GH203" s="132"/>
      <c r="GI203" s="132"/>
      <c r="GJ203" s="132"/>
      <c r="GK203" s="132"/>
      <c r="GL203" s="132"/>
      <c r="GM203" s="132"/>
      <c r="GN203" s="132"/>
      <c r="GO203" s="132"/>
      <c r="GP203" s="132"/>
      <c r="GQ203" s="132"/>
      <c r="GR203" s="132"/>
      <c r="GS203" s="132"/>
      <c r="GT203" s="132"/>
      <c r="GU203" s="132"/>
      <c r="GV203" s="132"/>
      <c r="GW203" s="132"/>
      <c r="GX203" s="132"/>
      <c r="GY203" s="132"/>
      <c r="GZ203" s="132"/>
      <c r="HA203" s="132"/>
      <c r="HB203" s="132"/>
      <c r="HC203" s="132"/>
      <c r="HD203" s="132"/>
      <c r="HE203" s="132"/>
      <c r="HF203" s="132"/>
      <c r="HG203" s="132"/>
      <c r="HH203" s="132"/>
      <c r="HI203" s="132"/>
      <c r="HJ203" s="132"/>
      <c r="HK203" s="132"/>
      <c r="HL203" s="132"/>
      <c r="HM203" s="132"/>
      <c r="HN203" s="132"/>
      <c r="HO203" s="132"/>
      <c r="HP203" s="132"/>
      <c r="HQ203" s="132"/>
      <c r="HR203" s="132"/>
      <c r="HS203" s="132"/>
      <c r="HT203" s="132"/>
      <c r="HU203" s="132"/>
      <c r="HV203" s="132"/>
      <c r="HW203" s="132"/>
      <c r="HX203" s="132"/>
      <c r="HY203" s="132"/>
      <c r="HZ203" s="132"/>
      <c r="IA203" s="132"/>
      <c r="IB203" s="132"/>
    </row>
    <row r="204" spans="1:236" s="15" customFormat="1" ht="39" x14ac:dyDescent="0.2">
      <c r="A204" s="126">
        <f t="shared" si="3"/>
        <v>10</v>
      </c>
      <c r="B204" s="90" t="s">
        <v>488</v>
      </c>
      <c r="C204" s="90" t="s">
        <v>535</v>
      </c>
      <c r="D204" s="160" t="s">
        <v>544</v>
      </c>
      <c r="E204" s="160" t="s">
        <v>525</v>
      </c>
      <c r="F204" s="128">
        <v>39036.51</v>
      </c>
      <c r="G204" s="364"/>
      <c r="H204" s="367"/>
      <c r="I204" s="161"/>
      <c r="J204" s="132"/>
      <c r="K204" s="132"/>
      <c r="L204" s="132"/>
      <c r="M204" s="132"/>
      <c r="N204" s="132"/>
      <c r="O204" s="132"/>
      <c r="P204" s="132"/>
      <c r="Q204" s="132"/>
      <c r="R204" s="132"/>
      <c r="S204" s="132"/>
      <c r="T204" s="132"/>
      <c r="U204" s="132"/>
      <c r="V204" s="132"/>
      <c r="W204" s="132"/>
      <c r="X204" s="132"/>
      <c r="Y204" s="132"/>
      <c r="Z204" s="132"/>
      <c r="AA204" s="132"/>
      <c r="AB204" s="132"/>
      <c r="AC204" s="132"/>
      <c r="AD204" s="132"/>
      <c r="AE204" s="132"/>
      <c r="AF204" s="132"/>
      <c r="AG204" s="132"/>
      <c r="AH204" s="132"/>
      <c r="AI204" s="132"/>
      <c r="AJ204" s="132"/>
      <c r="AK204" s="132"/>
      <c r="AL204" s="132"/>
      <c r="AM204" s="132"/>
      <c r="AN204" s="132"/>
      <c r="AO204" s="132"/>
      <c r="AP204" s="132"/>
      <c r="AQ204" s="132"/>
      <c r="AR204" s="132"/>
      <c r="AS204" s="132"/>
      <c r="AT204" s="132"/>
      <c r="AU204" s="132"/>
      <c r="AV204" s="132"/>
      <c r="AW204" s="132"/>
      <c r="AX204" s="132"/>
      <c r="AY204" s="132"/>
      <c r="AZ204" s="132"/>
      <c r="BA204" s="132"/>
      <c r="BB204" s="132"/>
      <c r="BC204" s="132"/>
      <c r="BD204" s="132"/>
      <c r="BE204" s="132"/>
      <c r="BF204" s="132"/>
      <c r="BG204" s="132"/>
      <c r="BH204" s="132"/>
      <c r="BI204" s="132"/>
      <c r="BJ204" s="132"/>
      <c r="BK204" s="132"/>
      <c r="BL204" s="132"/>
      <c r="BM204" s="132"/>
      <c r="BN204" s="132"/>
      <c r="BO204" s="132"/>
      <c r="BP204" s="132"/>
      <c r="BQ204" s="132"/>
      <c r="BR204" s="132"/>
      <c r="BS204" s="132"/>
      <c r="BT204" s="132"/>
      <c r="BU204" s="132"/>
      <c r="BV204" s="132"/>
      <c r="BW204" s="132"/>
      <c r="BX204" s="132"/>
      <c r="BY204" s="132"/>
      <c r="BZ204" s="132"/>
      <c r="CA204" s="132"/>
      <c r="CB204" s="132"/>
      <c r="CC204" s="132"/>
      <c r="CD204" s="132"/>
      <c r="CE204" s="132"/>
      <c r="CF204" s="132"/>
      <c r="CG204" s="132"/>
      <c r="CH204" s="132"/>
      <c r="CI204" s="132"/>
      <c r="CJ204" s="132"/>
      <c r="CK204" s="132"/>
      <c r="CL204" s="132"/>
      <c r="CM204" s="132"/>
      <c r="CN204" s="132"/>
      <c r="CO204" s="132"/>
      <c r="CP204" s="132"/>
      <c r="CQ204" s="132"/>
      <c r="CR204" s="132"/>
      <c r="CS204" s="132"/>
      <c r="CT204" s="132"/>
      <c r="CU204" s="132"/>
      <c r="CV204" s="132"/>
      <c r="CW204" s="132"/>
      <c r="CX204" s="132"/>
      <c r="CY204" s="132"/>
      <c r="CZ204" s="132"/>
      <c r="DA204" s="132"/>
      <c r="DB204" s="132"/>
      <c r="DC204" s="132"/>
      <c r="DD204" s="132"/>
      <c r="DE204" s="132"/>
      <c r="DF204" s="132"/>
      <c r="DG204" s="132"/>
      <c r="DH204" s="132"/>
      <c r="DI204" s="132"/>
      <c r="DJ204" s="132"/>
      <c r="DK204" s="132"/>
      <c r="DL204" s="132"/>
      <c r="DM204" s="132"/>
      <c r="DN204" s="132"/>
      <c r="DO204" s="132"/>
      <c r="DP204" s="132"/>
      <c r="DQ204" s="132"/>
      <c r="DR204" s="132"/>
      <c r="DS204" s="132"/>
      <c r="DT204" s="132"/>
      <c r="DU204" s="132"/>
      <c r="DV204" s="132"/>
      <c r="DW204" s="132"/>
      <c r="DX204" s="132"/>
      <c r="DY204" s="132"/>
      <c r="DZ204" s="132"/>
      <c r="EA204" s="132"/>
      <c r="EB204" s="132"/>
      <c r="EC204" s="132"/>
      <c r="ED204" s="132"/>
      <c r="EE204" s="132"/>
      <c r="EF204" s="132"/>
      <c r="EG204" s="132"/>
      <c r="EH204" s="132"/>
      <c r="EI204" s="132"/>
      <c r="EJ204" s="132"/>
      <c r="EK204" s="132"/>
      <c r="EL204" s="132"/>
      <c r="EM204" s="132"/>
      <c r="EN204" s="132"/>
      <c r="EO204" s="132"/>
      <c r="EP204" s="132"/>
      <c r="EQ204" s="132"/>
      <c r="ER204" s="132"/>
      <c r="ES204" s="132"/>
      <c r="ET204" s="132"/>
      <c r="EU204" s="132"/>
      <c r="EV204" s="132"/>
      <c r="EW204" s="132"/>
      <c r="EX204" s="132"/>
      <c r="EY204" s="132"/>
      <c r="EZ204" s="132"/>
      <c r="FA204" s="132"/>
      <c r="FB204" s="132"/>
      <c r="FC204" s="132"/>
      <c r="FD204" s="132"/>
      <c r="FE204" s="132"/>
      <c r="FF204" s="132"/>
      <c r="FG204" s="132"/>
      <c r="FH204" s="132"/>
      <c r="FI204" s="132"/>
      <c r="FJ204" s="132"/>
      <c r="FK204" s="132"/>
      <c r="FL204" s="132"/>
      <c r="FM204" s="132"/>
      <c r="FN204" s="132"/>
      <c r="FO204" s="132"/>
      <c r="FP204" s="132"/>
      <c r="FQ204" s="132"/>
      <c r="FR204" s="132"/>
      <c r="FS204" s="132"/>
      <c r="FT204" s="132"/>
      <c r="FU204" s="132"/>
      <c r="FV204" s="132"/>
      <c r="FW204" s="132"/>
      <c r="FX204" s="132"/>
      <c r="FY204" s="132"/>
      <c r="FZ204" s="132"/>
      <c r="GA204" s="132"/>
      <c r="GB204" s="132"/>
      <c r="GC204" s="132"/>
      <c r="GD204" s="132"/>
      <c r="GE204" s="132"/>
      <c r="GF204" s="132"/>
      <c r="GG204" s="132"/>
      <c r="GH204" s="132"/>
      <c r="GI204" s="132"/>
      <c r="GJ204" s="132"/>
      <c r="GK204" s="132"/>
      <c r="GL204" s="132"/>
      <c r="GM204" s="132"/>
      <c r="GN204" s="132"/>
      <c r="GO204" s="132"/>
      <c r="GP204" s="132"/>
      <c r="GQ204" s="132"/>
      <c r="GR204" s="132"/>
      <c r="GS204" s="132"/>
      <c r="GT204" s="132"/>
      <c r="GU204" s="132"/>
      <c r="GV204" s="132"/>
      <c r="GW204" s="132"/>
      <c r="GX204" s="132"/>
      <c r="GY204" s="132"/>
      <c r="GZ204" s="132"/>
      <c r="HA204" s="132"/>
      <c r="HB204" s="132"/>
      <c r="HC204" s="132"/>
      <c r="HD204" s="132"/>
      <c r="HE204" s="132"/>
      <c r="HF204" s="132"/>
      <c r="HG204" s="132"/>
      <c r="HH204" s="132"/>
      <c r="HI204" s="132"/>
      <c r="HJ204" s="132"/>
      <c r="HK204" s="132"/>
      <c r="HL204" s="132"/>
      <c r="HM204" s="132"/>
      <c r="HN204" s="132"/>
      <c r="HO204" s="132"/>
      <c r="HP204" s="132"/>
      <c r="HQ204" s="132"/>
      <c r="HR204" s="132"/>
      <c r="HS204" s="132"/>
      <c r="HT204" s="132"/>
      <c r="HU204" s="132"/>
      <c r="HV204" s="132"/>
      <c r="HW204" s="132"/>
      <c r="HX204" s="132"/>
      <c r="HY204" s="132"/>
      <c r="HZ204" s="132"/>
      <c r="IA204" s="132"/>
      <c r="IB204" s="132"/>
    </row>
    <row r="205" spans="1:236" s="15" customFormat="1" ht="39" x14ac:dyDescent="0.2">
      <c r="A205" s="126">
        <f t="shared" si="3"/>
        <v>11</v>
      </c>
      <c r="B205" s="90" t="s">
        <v>488</v>
      </c>
      <c r="C205" s="90" t="s">
        <v>535</v>
      </c>
      <c r="D205" s="160" t="s">
        <v>545</v>
      </c>
      <c r="E205" s="160" t="s">
        <v>528</v>
      </c>
      <c r="F205" s="128">
        <v>27073.31</v>
      </c>
      <c r="G205" s="364"/>
      <c r="H205" s="367"/>
      <c r="I205" s="161"/>
      <c r="J205" s="132"/>
      <c r="K205" s="132"/>
      <c r="L205" s="132"/>
      <c r="M205" s="132"/>
      <c r="N205" s="132"/>
      <c r="O205" s="132"/>
      <c r="P205" s="132"/>
      <c r="Q205" s="132"/>
      <c r="R205" s="132"/>
      <c r="S205" s="132"/>
      <c r="T205" s="132"/>
      <c r="U205" s="132"/>
      <c r="V205" s="132"/>
      <c r="W205" s="132"/>
      <c r="X205" s="132"/>
      <c r="Y205" s="132"/>
      <c r="Z205" s="132"/>
      <c r="AA205" s="132"/>
      <c r="AB205" s="132"/>
      <c r="AC205" s="132"/>
      <c r="AD205" s="132"/>
      <c r="AE205" s="132"/>
      <c r="AF205" s="132"/>
      <c r="AG205" s="132"/>
      <c r="AH205" s="132"/>
      <c r="AI205" s="132"/>
      <c r="AJ205" s="132"/>
      <c r="AK205" s="132"/>
      <c r="AL205" s="132"/>
      <c r="AM205" s="132"/>
      <c r="AN205" s="132"/>
      <c r="AO205" s="132"/>
      <c r="AP205" s="132"/>
      <c r="AQ205" s="132"/>
      <c r="AR205" s="132"/>
      <c r="AS205" s="132"/>
      <c r="AT205" s="132"/>
      <c r="AU205" s="132"/>
      <c r="AV205" s="132"/>
      <c r="AW205" s="132"/>
      <c r="AX205" s="132"/>
      <c r="AY205" s="132"/>
      <c r="AZ205" s="132"/>
      <c r="BA205" s="132"/>
      <c r="BB205" s="132"/>
      <c r="BC205" s="132"/>
      <c r="BD205" s="132"/>
      <c r="BE205" s="132"/>
      <c r="BF205" s="132"/>
      <c r="BG205" s="132"/>
      <c r="BH205" s="132"/>
      <c r="BI205" s="132"/>
      <c r="BJ205" s="132"/>
      <c r="BK205" s="132"/>
      <c r="BL205" s="132"/>
      <c r="BM205" s="132"/>
      <c r="BN205" s="132"/>
      <c r="BO205" s="132"/>
      <c r="BP205" s="132"/>
      <c r="BQ205" s="132"/>
      <c r="BR205" s="132"/>
      <c r="BS205" s="132"/>
      <c r="BT205" s="132"/>
      <c r="BU205" s="132"/>
      <c r="BV205" s="132"/>
      <c r="BW205" s="132"/>
      <c r="BX205" s="132"/>
      <c r="BY205" s="132"/>
      <c r="BZ205" s="132"/>
      <c r="CA205" s="132"/>
      <c r="CB205" s="132"/>
      <c r="CC205" s="132"/>
      <c r="CD205" s="132"/>
      <c r="CE205" s="132"/>
      <c r="CF205" s="132"/>
      <c r="CG205" s="132"/>
      <c r="CH205" s="132"/>
      <c r="CI205" s="132"/>
      <c r="CJ205" s="132"/>
      <c r="CK205" s="132"/>
      <c r="CL205" s="132"/>
      <c r="CM205" s="132"/>
      <c r="CN205" s="132"/>
      <c r="CO205" s="132"/>
      <c r="CP205" s="132"/>
      <c r="CQ205" s="132"/>
      <c r="CR205" s="132"/>
      <c r="CS205" s="132"/>
      <c r="CT205" s="132"/>
      <c r="CU205" s="132"/>
      <c r="CV205" s="132"/>
      <c r="CW205" s="132"/>
      <c r="CX205" s="132"/>
      <c r="CY205" s="132"/>
      <c r="CZ205" s="132"/>
      <c r="DA205" s="132"/>
      <c r="DB205" s="132"/>
      <c r="DC205" s="132"/>
      <c r="DD205" s="132"/>
      <c r="DE205" s="132"/>
      <c r="DF205" s="132"/>
      <c r="DG205" s="132"/>
      <c r="DH205" s="132"/>
      <c r="DI205" s="132"/>
      <c r="DJ205" s="132"/>
      <c r="DK205" s="132"/>
      <c r="DL205" s="132"/>
      <c r="DM205" s="132"/>
      <c r="DN205" s="132"/>
      <c r="DO205" s="132"/>
      <c r="DP205" s="132"/>
      <c r="DQ205" s="132"/>
      <c r="DR205" s="132"/>
      <c r="DS205" s="132"/>
      <c r="DT205" s="132"/>
      <c r="DU205" s="132"/>
      <c r="DV205" s="132"/>
      <c r="DW205" s="132"/>
      <c r="DX205" s="132"/>
      <c r="DY205" s="132"/>
      <c r="DZ205" s="132"/>
      <c r="EA205" s="132"/>
      <c r="EB205" s="132"/>
      <c r="EC205" s="132"/>
      <c r="ED205" s="132"/>
      <c r="EE205" s="132"/>
      <c r="EF205" s="132"/>
      <c r="EG205" s="132"/>
      <c r="EH205" s="132"/>
      <c r="EI205" s="132"/>
      <c r="EJ205" s="132"/>
      <c r="EK205" s="132"/>
      <c r="EL205" s="132"/>
      <c r="EM205" s="132"/>
      <c r="EN205" s="132"/>
      <c r="EO205" s="132"/>
      <c r="EP205" s="132"/>
      <c r="EQ205" s="132"/>
      <c r="ER205" s="132"/>
      <c r="ES205" s="132"/>
      <c r="ET205" s="132"/>
      <c r="EU205" s="132"/>
      <c r="EV205" s="132"/>
      <c r="EW205" s="132"/>
      <c r="EX205" s="132"/>
      <c r="EY205" s="132"/>
      <c r="EZ205" s="132"/>
      <c r="FA205" s="132"/>
      <c r="FB205" s="132"/>
      <c r="FC205" s="132"/>
      <c r="FD205" s="132"/>
      <c r="FE205" s="132"/>
      <c r="FF205" s="132"/>
      <c r="FG205" s="132"/>
      <c r="FH205" s="132"/>
      <c r="FI205" s="132"/>
      <c r="FJ205" s="132"/>
      <c r="FK205" s="132"/>
      <c r="FL205" s="132"/>
      <c r="FM205" s="132"/>
      <c r="FN205" s="132"/>
      <c r="FO205" s="132"/>
      <c r="FP205" s="132"/>
      <c r="FQ205" s="132"/>
      <c r="FR205" s="132"/>
      <c r="FS205" s="132"/>
      <c r="FT205" s="132"/>
      <c r="FU205" s="132"/>
      <c r="FV205" s="132"/>
      <c r="FW205" s="132"/>
      <c r="FX205" s="132"/>
      <c r="FY205" s="132"/>
      <c r="FZ205" s="132"/>
      <c r="GA205" s="132"/>
      <c r="GB205" s="132"/>
      <c r="GC205" s="132"/>
      <c r="GD205" s="132"/>
      <c r="GE205" s="132"/>
      <c r="GF205" s="132"/>
      <c r="GG205" s="132"/>
      <c r="GH205" s="132"/>
      <c r="GI205" s="132"/>
      <c r="GJ205" s="132"/>
      <c r="GK205" s="132"/>
      <c r="GL205" s="132"/>
      <c r="GM205" s="132"/>
      <c r="GN205" s="132"/>
      <c r="GO205" s="132"/>
      <c r="GP205" s="132"/>
      <c r="GQ205" s="132"/>
      <c r="GR205" s="132"/>
      <c r="GS205" s="132"/>
      <c r="GT205" s="132"/>
      <c r="GU205" s="132"/>
      <c r="GV205" s="132"/>
      <c r="GW205" s="132"/>
      <c r="GX205" s="132"/>
      <c r="GY205" s="132"/>
      <c r="GZ205" s="132"/>
      <c r="HA205" s="132"/>
      <c r="HB205" s="132"/>
      <c r="HC205" s="132"/>
      <c r="HD205" s="132"/>
      <c r="HE205" s="132"/>
      <c r="HF205" s="132"/>
      <c r="HG205" s="132"/>
      <c r="HH205" s="132"/>
      <c r="HI205" s="132"/>
      <c r="HJ205" s="132"/>
      <c r="HK205" s="132"/>
      <c r="HL205" s="132"/>
      <c r="HM205" s="132"/>
      <c r="HN205" s="132"/>
      <c r="HO205" s="132"/>
      <c r="HP205" s="132"/>
      <c r="HQ205" s="132"/>
      <c r="HR205" s="132"/>
      <c r="HS205" s="132"/>
      <c r="HT205" s="132"/>
      <c r="HU205" s="132"/>
      <c r="HV205" s="132"/>
      <c r="HW205" s="132"/>
      <c r="HX205" s="132"/>
      <c r="HY205" s="132"/>
      <c r="HZ205" s="132"/>
      <c r="IA205" s="132"/>
      <c r="IB205" s="132"/>
    </row>
    <row r="206" spans="1:236" s="15" customFormat="1" ht="39" x14ac:dyDescent="0.2">
      <c r="A206" s="126">
        <f t="shared" si="3"/>
        <v>12</v>
      </c>
      <c r="B206" s="90" t="s">
        <v>488</v>
      </c>
      <c r="C206" s="90" t="s">
        <v>535</v>
      </c>
      <c r="D206" s="160" t="s">
        <v>546</v>
      </c>
      <c r="E206" s="160" t="s">
        <v>530</v>
      </c>
      <c r="F206" s="128">
        <v>51124.74</v>
      </c>
      <c r="G206" s="364"/>
      <c r="H206" s="367"/>
      <c r="I206" s="161"/>
      <c r="J206" s="132"/>
      <c r="K206" s="132"/>
      <c r="L206" s="132"/>
      <c r="M206" s="132"/>
      <c r="N206" s="132"/>
      <c r="O206" s="132"/>
      <c r="P206" s="132"/>
      <c r="Q206" s="132"/>
      <c r="R206" s="132"/>
      <c r="S206" s="132"/>
      <c r="T206" s="132"/>
      <c r="U206" s="132"/>
      <c r="V206" s="132"/>
      <c r="W206" s="132"/>
      <c r="X206" s="132"/>
      <c r="Y206" s="132"/>
      <c r="Z206" s="132"/>
      <c r="AA206" s="132"/>
      <c r="AB206" s="132"/>
      <c r="AC206" s="132"/>
      <c r="AD206" s="132"/>
      <c r="AE206" s="132"/>
      <c r="AF206" s="132"/>
      <c r="AG206" s="132"/>
      <c r="AH206" s="132"/>
      <c r="AI206" s="132"/>
      <c r="AJ206" s="132"/>
      <c r="AK206" s="132"/>
      <c r="AL206" s="132"/>
      <c r="AM206" s="132"/>
      <c r="AN206" s="132"/>
      <c r="AO206" s="132"/>
      <c r="AP206" s="132"/>
      <c r="AQ206" s="132"/>
      <c r="AR206" s="132"/>
      <c r="AS206" s="132"/>
      <c r="AT206" s="132"/>
      <c r="AU206" s="132"/>
      <c r="AV206" s="132"/>
      <c r="AW206" s="132"/>
      <c r="AX206" s="132"/>
      <c r="AY206" s="132"/>
      <c r="AZ206" s="132"/>
      <c r="BA206" s="132"/>
      <c r="BB206" s="132"/>
      <c r="BC206" s="132"/>
      <c r="BD206" s="132"/>
      <c r="BE206" s="132"/>
      <c r="BF206" s="132"/>
      <c r="BG206" s="132"/>
      <c r="BH206" s="132"/>
      <c r="BI206" s="132"/>
      <c r="BJ206" s="132"/>
      <c r="BK206" s="132"/>
      <c r="BL206" s="132"/>
      <c r="BM206" s="132"/>
      <c r="BN206" s="132"/>
      <c r="BO206" s="132"/>
      <c r="BP206" s="132"/>
      <c r="BQ206" s="132"/>
      <c r="BR206" s="132"/>
      <c r="BS206" s="132"/>
      <c r="BT206" s="132"/>
      <c r="BU206" s="132"/>
      <c r="BV206" s="132"/>
      <c r="BW206" s="132"/>
      <c r="BX206" s="132"/>
      <c r="BY206" s="132"/>
      <c r="BZ206" s="132"/>
      <c r="CA206" s="132"/>
      <c r="CB206" s="132"/>
      <c r="CC206" s="132"/>
      <c r="CD206" s="132"/>
      <c r="CE206" s="132"/>
      <c r="CF206" s="132"/>
      <c r="CG206" s="132"/>
      <c r="CH206" s="132"/>
      <c r="CI206" s="132"/>
      <c r="CJ206" s="132"/>
      <c r="CK206" s="132"/>
      <c r="CL206" s="132"/>
      <c r="CM206" s="132"/>
      <c r="CN206" s="132"/>
      <c r="CO206" s="132"/>
      <c r="CP206" s="132"/>
      <c r="CQ206" s="132"/>
      <c r="CR206" s="132"/>
      <c r="CS206" s="132"/>
      <c r="CT206" s="132"/>
      <c r="CU206" s="132"/>
      <c r="CV206" s="132"/>
      <c r="CW206" s="132"/>
      <c r="CX206" s="132"/>
      <c r="CY206" s="132"/>
      <c r="CZ206" s="132"/>
      <c r="DA206" s="132"/>
      <c r="DB206" s="132"/>
      <c r="DC206" s="132"/>
      <c r="DD206" s="132"/>
      <c r="DE206" s="132"/>
      <c r="DF206" s="132"/>
      <c r="DG206" s="132"/>
      <c r="DH206" s="132"/>
      <c r="DI206" s="132"/>
      <c r="DJ206" s="132"/>
      <c r="DK206" s="132"/>
      <c r="DL206" s="132"/>
      <c r="DM206" s="132"/>
      <c r="DN206" s="132"/>
      <c r="DO206" s="132"/>
      <c r="DP206" s="132"/>
      <c r="DQ206" s="132"/>
      <c r="DR206" s="132"/>
      <c r="DS206" s="132"/>
      <c r="DT206" s="132"/>
      <c r="DU206" s="132"/>
      <c r="DV206" s="132"/>
      <c r="DW206" s="132"/>
      <c r="DX206" s="132"/>
      <c r="DY206" s="132"/>
      <c r="DZ206" s="132"/>
      <c r="EA206" s="132"/>
      <c r="EB206" s="132"/>
      <c r="EC206" s="132"/>
      <c r="ED206" s="132"/>
      <c r="EE206" s="132"/>
      <c r="EF206" s="132"/>
      <c r="EG206" s="132"/>
      <c r="EH206" s="132"/>
      <c r="EI206" s="132"/>
      <c r="EJ206" s="132"/>
      <c r="EK206" s="132"/>
      <c r="EL206" s="132"/>
      <c r="EM206" s="132"/>
      <c r="EN206" s="132"/>
      <c r="EO206" s="132"/>
      <c r="EP206" s="132"/>
      <c r="EQ206" s="132"/>
      <c r="ER206" s="132"/>
      <c r="ES206" s="132"/>
      <c r="ET206" s="132"/>
      <c r="EU206" s="132"/>
      <c r="EV206" s="132"/>
      <c r="EW206" s="132"/>
      <c r="EX206" s="132"/>
      <c r="EY206" s="132"/>
      <c r="EZ206" s="132"/>
      <c r="FA206" s="132"/>
      <c r="FB206" s="132"/>
      <c r="FC206" s="132"/>
      <c r="FD206" s="132"/>
      <c r="FE206" s="132"/>
      <c r="FF206" s="132"/>
      <c r="FG206" s="132"/>
      <c r="FH206" s="132"/>
      <c r="FI206" s="132"/>
      <c r="FJ206" s="132"/>
      <c r="FK206" s="132"/>
      <c r="FL206" s="132"/>
      <c r="FM206" s="132"/>
      <c r="FN206" s="132"/>
      <c r="FO206" s="132"/>
      <c r="FP206" s="132"/>
      <c r="FQ206" s="132"/>
      <c r="FR206" s="132"/>
      <c r="FS206" s="132"/>
      <c r="FT206" s="132"/>
      <c r="FU206" s="132"/>
      <c r="FV206" s="132"/>
      <c r="FW206" s="132"/>
      <c r="FX206" s="132"/>
      <c r="FY206" s="132"/>
      <c r="FZ206" s="132"/>
      <c r="GA206" s="132"/>
      <c r="GB206" s="132"/>
      <c r="GC206" s="132"/>
      <c r="GD206" s="132"/>
      <c r="GE206" s="132"/>
      <c r="GF206" s="132"/>
      <c r="GG206" s="132"/>
      <c r="GH206" s="132"/>
      <c r="GI206" s="132"/>
      <c r="GJ206" s="132"/>
      <c r="GK206" s="132"/>
      <c r="GL206" s="132"/>
      <c r="GM206" s="132"/>
      <c r="GN206" s="132"/>
      <c r="GO206" s="132"/>
      <c r="GP206" s="132"/>
      <c r="GQ206" s="132"/>
      <c r="GR206" s="132"/>
      <c r="GS206" s="132"/>
      <c r="GT206" s="132"/>
      <c r="GU206" s="132"/>
      <c r="GV206" s="132"/>
      <c r="GW206" s="132"/>
      <c r="GX206" s="132"/>
      <c r="GY206" s="132"/>
      <c r="GZ206" s="132"/>
      <c r="HA206" s="132"/>
      <c r="HB206" s="132"/>
      <c r="HC206" s="132"/>
      <c r="HD206" s="132"/>
      <c r="HE206" s="132"/>
      <c r="HF206" s="132"/>
      <c r="HG206" s="132"/>
      <c r="HH206" s="132"/>
      <c r="HI206" s="132"/>
      <c r="HJ206" s="132"/>
      <c r="HK206" s="132"/>
      <c r="HL206" s="132"/>
      <c r="HM206" s="132"/>
      <c r="HN206" s="132"/>
      <c r="HO206" s="132"/>
      <c r="HP206" s="132"/>
      <c r="HQ206" s="132"/>
      <c r="HR206" s="132"/>
      <c r="HS206" s="132"/>
      <c r="HT206" s="132"/>
      <c r="HU206" s="132"/>
      <c r="HV206" s="132"/>
      <c r="HW206" s="132"/>
      <c r="HX206" s="132"/>
      <c r="HY206" s="132"/>
      <c r="HZ206" s="132"/>
      <c r="IA206" s="132"/>
      <c r="IB206" s="132"/>
    </row>
    <row r="207" spans="1:236" s="15" customFormat="1" ht="39" x14ac:dyDescent="0.2">
      <c r="A207" s="126">
        <f t="shared" si="3"/>
        <v>13</v>
      </c>
      <c r="B207" s="90" t="s">
        <v>488</v>
      </c>
      <c r="C207" s="90" t="s">
        <v>535</v>
      </c>
      <c r="D207" s="160" t="s">
        <v>547</v>
      </c>
      <c r="E207" s="160" t="s">
        <v>548</v>
      </c>
      <c r="F207" s="128">
        <v>60604.6</v>
      </c>
      <c r="G207" s="364"/>
      <c r="H207" s="367"/>
      <c r="I207" s="161"/>
      <c r="J207" s="132"/>
      <c r="K207" s="132"/>
      <c r="L207" s="132"/>
      <c r="M207" s="132"/>
      <c r="N207" s="132"/>
      <c r="O207" s="132"/>
      <c r="P207" s="132"/>
      <c r="Q207" s="132"/>
      <c r="R207" s="132"/>
      <c r="S207" s="132"/>
      <c r="T207" s="132"/>
      <c r="U207" s="132"/>
      <c r="V207" s="132"/>
      <c r="W207" s="132"/>
      <c r="X207" s="132"/>
      <c r="Y207" s="132"/>
      <c r="Z207" s="132"/>
      <c r="AA207" s="132"/>
      <c r="AB207" s="132"/>
      <c r="AC207" s="132"/>
      <c r="AD207" s="132"/>
      <c r="AE207" s="132"/>
      <c r="AF207" s="132"/>
      <c r="AG207" s="132"/>
      <c r="AH207" s="132"/>
      <c r="AI207" s="132"/>
      <c r="AJ207" s="132"/>
      <c r="AK207" s="132"/>
      <c r="AL207" s="132"/>
      <c r="AM207" s="132"/>
      <c r="AN207" s="132"/>
      <c r="AO207" s="132"/>
      <c r="AP207" s="132"/>
      <c r="AQ207" s="132"/>
      <c r="AR207" s="132"/>
      <c r="AS207" s="132"/>
      <c r="AT207" s="132"/>
      <c r="AU207" s="132"/>
      <c r="AV207" s="132"/>
      <c r="AW207" s="132"/>
      <c r="AX207" s="132"/>
      <c r="AY207" s="132"/>
      <c r="AZ207" s="132"/>
      <c r="BA207" s="132"/>
      <c r="BB207" s="132"/>
      <c r="BC207" s="132"/>
      <c r="BD207" s="132"/>
      <c r="BE207" s="132"/>
      <c r="BF207" s="132"/>
      <c r="BG207" s="132"/>
      <c r="BH207" s="132"/>
      <c r="BI207" s="132"/>
      <c r="BJ207" s="132"/>
      <c r="BK207" s="132"/>
      <c r="BL207" s="132"/>
      <c r="BM207" s="132"/>
      <c r="BN207" s="132"/>
      <c r="BO207" s="132"/>
      <c r="BP207" s="132"/>
      <c r="BQ207" s="132"/>
      <c r="BR207" s="132"/>
      <c r="BS207" s="132"/>
      <c r="BT207" s="132"/>
      <c r="BU207" s="132"/>
      <c r="BV207" s="132"/>
      <c r="BW207" s="132"/>
      <c r="BX207" s="132"/>
      <c r="BY207" s="132"/>
      <c r="BZ207" s="132"/>
      <c r="CA207" s="132"/>
      <c r="CB207" s="132"/>
      <c r="CC207" s="132"/>
      <c r="CD207" s="132"/>
      <c r="CE207" s="132"/>
      <c r="CF207" s="132"/>
      <c r="CG207" s="132"/>
      <c r="CH207" s="132"/>
      <c r="CI207" s="132"/>
      <c r="CJ207" s="132"/>
      <c r="CK207" s="132"/>
      <c r="CL207" s="132"/>
      <c r="CM207" s="132"/>
      <c r="CN207" s="132"/>
      <c r="CO207" s="132"/>
      <c r="CP207" s="132"/>
      <c r="CQ207" s="132"/>
      <c r="CR207" s="132"/>
      <c r="CS207" s="132"/>
      <c r="CT207" s="132"/>
      <c r="CU207" s="132"/>
      <c r="CV207" s="132"/>
      <c r="CW207" s="132"/>
      <c r="CX207" s="132"/>
      <c r="CY207" s="132"/>
      <c r="CZ207" s="132"/>
      <c r="DA207" s="132"/>
      <c r="DB207" s="132"/>
      <c r="DC207" s="132"/>
      <c r="DD207" s="132"/>
      <c r="DE207" s="132"/>
      <c r="DF207" s="132"/>
      <c r="DG207" s="132"/>
      <c r="DH207" s="132"/>
      <c r="DI207" s="132"/>
      <c r="DJ207" s="132"/>
      <c r="DK207" s="132"/>
      <c r="DL207" s="132"/>
      <c r="DM207" s="132"/>
      <c r="DN207" s="132"/>
      <c r="DO207" s="132"/>
      <c r="DP207" s="132"/>
      <c r="DQ207" s="132"/>
      <c r="DR207" s="132"/>
      <c r="DS207" s="132"/>
      <c r="DT207" s="132"/>
      <c r="DU207" s="132"/>
      <c r="DV207" s="132"/>
      <c r="DW207" s="132"/>
      <c r="DX207" s="132"/>
      <c r="DY207" s="132"/>
      <c r="DZ207" s="132"/>
      <c r="EA207" s="132"/>
      <c r="EB207" s="132"/>
      <c r="EC207" s="132"/>
      <c r="ED207" s="132"/>
      <c r="EE207" s="132"/>
      <c r="EF207" s="132"/>
      <c r="EG207" s="132"/>
      <c r="EH207" s="132"/>
      <c r="EI207" s="132"/>
      <c r="EJ207" s="132"/>
      <c r="EK207" s="132"/>
      <c r="EL207" s="132"/>
      <c r="EM207" s="132"/>
      <c r="EN207" s="132"/>
      <c r="EO207" s="132"/>
      <c r="EP207" s="132"/>
      <c r="EQ207" s="132"/>
      <c r="ER207" s="132"/>
      <c r="ES207" s="132"/>
      <c r="ET207" s="132"/>
      <c r="EU207" s="132"/>
      <c r="EV207" s="132"/>
      <c r="EW207" s="132"/>
      <c r="EX207" s="132"/>
      <c r="EY207" s="132"/>
      <c r="EZ207" s="132"/>
      <c r="FA207" s="132"/>
      <c r="FB207" s="132"/>
      <c r="FC207" s="132"/>
      <c r="FD207" s="132"/>
      <c r="FE207" s="132"/>
      <c r="FF207" s="132"/>
      <c r="FG207" s="132"/>
      <c r="FH207" s="132"/>
      <c r="FI207" s="132"/>
      <c r="FJ207" s="132"/>
      <c r="FK207" s="132"/>
      <c r="FL207" s="132"/>
      <c r="FM207" s="132"/>
      <c r="FN207" s="132"/>
      <c r="FO207" s="132"/>
      <c r="FP207" s="132"/>
      <c r="FQ207" s="132"/>
      <c r="FR207" s="132"/>
      <c r="FS207" s="132"/>
      <c r="FT207" s="132"/>
      <c r="FU207" s="132"/>
      <c r="FV207" s="132"/>
      <c r="FW207" s="132"/>
      <c r="FX207" s="132"/>
      <c r="FY207" s="132"/>
      <c r="FZ207" s="132"/>
      <c r="GA207" s="132"/>
      <c r="GB207" s="132"/>
      <c r="GC207" s="132"/>
      <c r="GD207" s="132"/>
      <c r="GE207" s="132"/>
      <c r="GF207" s="132"/>
      <c r="GG207" s="132"/>
      <c r="GH207" s="132"/>
      <c r="GI207" s="132"/>
      <c r="GJ207" s="132"/>
      <c r="GK207" s="132"/>
      <c r="GL207" s="132"/>
      <c r="GM207" s="132"/>
      <c r="GN207" s="132"/>
      <c r="GO207" s="132"/>
      <c r="GP207" s="132"/>
      <c r="GQ207" s="132"/>
      <c r="GR207" s="132"/>
      <c r="GS207" s="132"/>
      <c r="GT207" s="132"/>
      <c r="GU207" s="132"/>
      <c r="GV207" s="132"/>
      <c r="GW207" s="132"/>
      <c r="GX207" s="132"/>
      <c r="GY207" s="132"/>
      <c r="GZ207" s="132"/>
      <c r="HA207" s="132"/>
      <c r="HB207" s="132"/>
      <c r="HC207" s="132"/>
      <c r="HD207" s="132"/>
      <c r="HE207" s="132"/>
      <c r="HF207" s="132"/>
      <c r="HG207" s="132"/>
      <c r="HH207" s="132"/>
      <c r="HI207" s="132"/>
      <c r="HJ207" s="132"/>
      <c r="HK207" s="132"/>
      <c r="HL207" s="132"/>
      <c r="HM207" s="132"/>
      <c r="HN207" s="132"/>
      <c r="HO207" s="132"/>
      <c r="HP207" s="132"/>
      <c r="HQ207" s="132"/>
      <c r="HR207" s="132"/>
      <c r="HS207" s="132"/>
      <c r="HT207" s="132"/>
      <c r="HU207" s="132"/>
      <c r="HV207" s="132"/>
      <c r="HW207" s="132"/>
      <c r="HX207" s="132"/>
      <c r="HY207" s="132"/>
      <c r="HZ207" s="132"/>
      <c r="IA207" s="132"/>
      <c r="IB207" s="132"/>
    </row>
    <row r="208" spans="1:236" s="15" customFormat="1" ht="39" x14ac:dyDescent="0.2">
      <c r="A208" s="126">
        <f t="shared" si="3"/>
        <v>14</v>
      </c>
      <c r="B208" s="90" t="s">
        <v>488</v>
      </c>
      <c r="C208" s="90" t="s">
        <v>535</v>
      </c>
      <c r="D208" s="160" t="s">
        <v>549</v>
      </c>
      <c r="E208" s="160" t="s">
        <v>533</v>
      </c>
      <c r="F208" s="128">
        <v>55800.47</v>
      </c>
      <c r="G208" s="365"/>
      <c r="H208" s="368"/>
      <c r="I208" s="161"/>
      <c r="J208" s="132"/>
      <c r="K208" s="132"/>
      <c r="L208" s="132"/>
      <c r="M208" s="132"/>
      <c r="N208" s="132"/>
      <c r="O208" s="132"/>
      <c r="P208" s="132"/>
      <c r="Q208" s="132"/>
      <c r="R208" s="132"/>
      <c r="S208" s="132"/>
      <c r="T208" s="132"/>
      <c r="U208" s="132"/>
      <c r="V208" s="132"/>
      <c r="W208" s="132"/>
      <c r="X208" s="132"/>
      <c r="Y208" s="132"/>
      <c r="Z208" s="132"/>
      <c r="AA208" s="132"/>
      <c r="AB208" s="132"/>
      <c r="AC208" s="132"/>
      <c r="AD208" s="132"/>
      <c r="AE208" s="132"/>
      <c r="AF208" s="132"/>
      <c r="AG208" s="132"/>
      <c r="AH208" s="132"/>
      <c r="AI208" s="132"/>
      <c r="AJ208" s="132"/>
      <c r="AK208" s="132"/>
      <c r="AL208" s="132"/>
      <c r="AM208" s="132"/>
      <c r="AN208" s="132"/>
      <c r="AO208" s="132"/>
      <c r="AP208" s="132"/>
      <c r="AQ208" s="132"/>
      <c r="AR208" s="132"/>
      <c r="AS208" s="132"/>
      <c r="AT208" s="132"/>
      <c r="AU208" s="132"/>
      <c r="AV208" s="132"/>
      <c r="AW208" s="132"/>
      <c r="AX208" s="132"/>
      <c r="AY208" s="132"/>
      <c r="AZ208" s="132"/>
      <c r="BA208" s="132"/>
      <c r="BB208" s="132"/>
      <c r="BC208" s="132"/>
      <c r="BD208" s="132"/>
      <c r="BE208" s="132"/>
      <c r="BF208" s="132"/>
      <c r="BG208" s="132"/>
      <c r="BH208" s="132"/>
      <c r="BI208" s="132"/>
      <c r="BJ208" s="132"/>
      <c r="BK208" s="132"/>
      <c r="BL208" s="132"/>
      <c r="BM208" s="132"/>
      <c r="BN208" s="132"/>
      <c r="BO208" s="132"/>
      <c r="BP208" s="132"/>
      <c r="BQ208" s="132"/>
      <c r="BR208" s="132"/>
      <c r="BS208" s="132"/>
      <c r="BT208" s="132"/>
      <c r="BU208" s="132"/>
      <c r="BV208" s="132"/>
      <c r="BW208" s="132"/>
      <c r="BX208" s="132"/>
      <c r="BY208" s="132"/>
      <c r="BZ208" s="132"/>
      <c r="CA208" s="132"/>
      <c r="CB208" s="132"/>
      <c r="CC208" s="132"/>
      <c r="CD208" s="132"/>
      <c r="CE208" s="132"/>
      <c r="CF208" s="132"/>
      <c r="CG208" s="132"/>
      <c r="CH208" s="132"/>
      <c r="CI208" s="132"/>
      <c r="CJ208" s="132"/>
      <c r="CK208" s="132"/>
      <c r="CL208" s="132"/>
      <c r="CM208" s="132"/>
      <c r="CN208" s="132"/>
      <c r="CO208" s="132"/>
      <c r="CP208" s="132"/>
      <c r="CQ208" s="132"/>
      <c r="CR208" s="132"/>
      <c r="CS208" s="132"/>
      <c r="CT208" s="132"/>
      <c r="CU208" s="132"/>
      <c r="CV208" s="132"/>
      <c r="CW208" s="132"/>
      <c r="CX208" s="132"/>
      <c r="CY208" s="132"/>
      <c r="CZ208" s="132"/>
      <c r="DA208" s="132"/>
      <c r="DB208" s="132"/>
      <c r="DC208" s="132"/>
      <c r="DD208" s="132"/>
      <c r="DE208" s="132"/>
      <c r="DF208" s="132"/>
      <c r="DG208" s="132"/>
      <c r="DH208" s="132"/>
      <c r="DI208" s="132"/>
      <c r="DJ208" s="132"/>
      <c r="DK208" s="132"/>
      <c r="DL208" s="132"/>
      <c r="DM208" s="132"/>
      <c r="DN208" s="132"/>
      <c r="DO208" s="132"/>
      <c r="DP208" s="132"/>
      <c r="DQ208" s="132"/>
      <c r="DR208" s="132"/>
      <c r="DS208" s="132"/>
      <c r="DT208" s="132"/>
      <c r="DU208" s="132"/>
      <c r="DV208" s="132"/>
      <c r="DW208" s="132"/>
      <c r="DX208" s="132"/>
      <c r="DY208" s="132"/>
      <c r="DZ208" s="132"/>
      <c r="EA208" s="132"/>
      <c r="EB208" s="132"/>
      <c r="EC208" s="132"/>
      <c r="ED208" s="132"/>
      <c r="EE208" s="132"/>
      <c r="EF208" s="132"/>
      <c r="EG208" s="132"/>
      <c r="EH208" s="132"/>
      <c r="EI208" s="132"/>
      <c r="EJ208" s="132"/>
      <c r="EK208" s="132"/>
      <c r="EL208" s="132"/>
      <c r="EM208" s="132"/>
      <c r="EN208" s="132"/>
      <c r="EO208" s="132"/>
      <c r="EP208" s="132"/>
      <c r="EQ208" s="132"/>
      <c r="ER208" s="132"/>
      <c r="ES208" s="132"/>
      <c r="ET208" s="132"/>
      <c r="EU208" s="132"/>
      <c r="EV208" s="132"/>
      <c r="EW208" s="132"/>
      <c r="EX208" s="132"/>
      <c r="EY208" s="132"/>
      <c r="EZ208" s="132"/>
      <c r="FA208" s="132"/>
      <c r="FB208" s="132"/>
      <c r="FC208" s="132"/>
      <c r="FD208" s="132"/>
      <c r="FE208" s="132"/>
      <c r="FF208" s="132"/>
      <c r="FG208" s="132"/>
      <c r="FH208" s="132"/>
      <c r="FI208" s="132"/>
      <c r="FJ208" s="132"/>
      <c r="FK208" s="132"/>
      <c r="FL208" s="132"/>
      <c r="FM208" s="132"/>
      <c r="FN208" s="132"/>
      <c r="FO208" s="132"/>
      <c r="FP208" s="132"/>
      <c r="FQ208" s="132"/>
      <c r="FR208" s="132"/>
      <c r="FS208" s="132"/>
      <c r="FT208" s="132"/>
      <c r="FU208" s="132"/>
      <c r="FV208" s="132"/>
      <c r="FW208" s="132"/>
      <c r="FX208" s="132"/>
      <c r="FY208" s="132"/>
      <c r="FZ208" s="132"/>
      <c r="GA208" s="132"/>
      <c r="GB208" s="132"/>
      <c r="GC208" s="132"/>
      <c r="GD208" s="132"/>
      <c r="GE208" s="132"/>
      <c r="GF208" s="132"/>
      <c r="GG208" s="132"/>
      <c r="GH208" s="132"/>
      <c r="GI208" s="132"/>
      <c r="GJ208" s="132"/>
      <c r="GK208" s="132"/>
      <c r="GL208" s="132"/>
      <c r="GM208" s="132"/>
      <c r="GN208" s="132"/>
      <c r="GO208" s="132"/>
      <c r="GP208" s="132"/>
      <c r="GQ208" s="132"/>
      <c r="GR208" s="132"/>
      <c r="GS208" s="132"/>
      <c r="GT208" s="132"/>
      <c r="GU208" s="132"/>
      <c r="GV208" s="132"/>
      <c r="GW208" s="132"/>
      <c r="GX208" s="132"/>
      <c r="GY208" s="132"/>
      <c r="GZ208" s="132"/>
      <c r="HA208" s="132"/>
      <c r="HB208" s="132"/>
      <c r="HC208" s="132"/>
      <c r="HD208" s="132"/>
      <c r="HE208" s="132"/>
      <c r="HF208" s="132"/>
      <c r="HG208" s="132"/>
      <c r="HH208" s="132"/>
      <c r="HI208" s="132"/>
      <c r="HJ208" s="132"/>
      <c r="HK208" s="132"/>
      <c r="HL208" s="132"/>
      <c r="HM208" s="132"/>
      <c r="HN208" s="132"/>
      <c r="HO208" s="132"/>
      <c r="HP208" s="132"/>
      <c r="HQ208" s="132"/>
      <c r="HR208" s="132"/>
      <c r="HS208" s="132"/>
      <c r="HT208" s="132"/>
      <c r="HU208" s="132"/>
      <c r="HV208" s="132"/>
      <c r="HW208" s="132"/>
      <c r="HX208" s="132"/>
      <c r="HY208" s="132"/>
      <c r="HZ208" s="132"/>
      <c r="IA208" s="132"/>
      <c r="IB208" s="132"/>
    </row>
    <row r="209" spans="1:236" s="1" customFormat="1" ht="39" x14ac:dyDescent="0.2">
      <c r="A209" s="157">
        <f t="shared" si="3"/>
        <v>15</v>
      </c>
      <c r="B209" s="105" t="s">
        <v>488</v>
      </c>
      <c r="C209" s="105" t="s">
        <v>550</v>
      </c>
      <c r="D209" s="158" t="s">
        <v>547</v>
      </c>
      <c r="E209" s="158" t="s">
        <v>551</v>
      </c>
      <c r="F209" s="136">
        <v>53103.39</v>
      </c>
      <c r="G209" s="340" t="s">
        <v>552</v>
      </c>
      <c r="H209" s="349" t="s">
        <v>553</v>
      </c>
      <c r="I209" s="132"/>
      <c r="J209" s="139"/>
      <c r="K209" s="139"/>
      <c r="L209" s="139"/>
      <c r="M209" s="139"/>
      <c r="N209" s="139"/>
      <c r="O209" s="139"/>
      <c r="P209" s="139"/>
      <c r="Q209" s="139"/>
      <c r="R209" s="139"/>
      <c r="S209" s="139"/>
      <c r="T209" s="139"/>
      <c r="U209" s="139"/>
      <c r="V209" s="139"/>
      <c r="W209" s="139"/>
      <c r="X209" s="139"/>
      <c r="Y209" s="139"/>
      <c r="Z209" s="139"/>
      <c r="AA209" s="139"/>
      <c r="AB209" s="139"/>
      <c r="AC209" s="139"/>
      <c r="AD209" s="139"/>
      <c r="AE209" s="139"/>
      <c r="AF209" s="139"/>
      <c r="AG209" s="139"/>
      <c r="AH209" s="139"/>
      <c r="AI209" s="139"/>
      <c r="AJ209" s="139"/>
      <c r="AK209" s="139"/>
      <c r="AL209" s="139"/>
      <c r="AM209" s="139"/>
      <c r="AN209" s="139"/>
      <c r="AO209" s="139"/>
      <c r="AP209" s="139"/>
      <c r="AQ209" s="139"/>
      <c r="AR209" s="139"/>
      <c r="AS209" s="139"/>
      <c r="AT209" s="139"/>
      <c r="AU209" s="139"/>
      <c r="AV209" s="139"/>
      <c r="AW209" s="139"/>
      <c r="AX209" s="139"/>
      <c r="AY209" s="139"/>
      <c r="AZ209" s="139"/>
      <c r="BA209" s="139"/>
      <c r="BB209" s="139"/>
      <c r="BC209" s="139"/>
      <c r="BD209" s="139"/>
      <c r="BE209" s="139"/>
      <c r="BF209" s="139"/>
      <c r="BG209" s="139"/>
      <c r="BH209" s="139"/>
      <c r="BI209" s="139"/>
      <c r="BJ209" s="139"/>
      <c r="BK209" s="139"/>
      <c r="BL209" s="139"/>
      <c r="BM209" s="139"/>
      <c r="BN209" s="139"/>
      <c r="BO209" s="139"/>
      <c r="BP209" s="139"/>
      <c r="BQ209" s="139"/>
      <c r="BR209" s="139"/>
      <c r="BS209" s="139"/>
      <c r="BT209" s="139"/>
      <c r="BU209" s="139"/>
      <c r="BV209" s="139"/>
      <c r="BW209" s="139"/>
      <c r="BX209" s="139"/>
      <c r="BY209" s="139"/>
      <c r="BZ209" s="139"/>
      <c r="CA209" s="139"/>
      <c r="CB209" s="139"/>
      <c r="CC209" s="139"/>
      <c r="CD209" s="139"/>
      <c r="CE209" s="139"/>
      <c r="CF209" s="139"/>
      <c r="CG209" s="139"/>
      <c r="CH209" s="139"/>
      <c r="CI209" s="139"/>
      <c r="CJ209" s="139"/>
      <c r="CK209" s="139"/>
      <c r="CL209" s="139"/>
      <c r="CM209" s="139"/>
      <c r="CN209" s="139"/>
      <c r="CO209" s="139"/>
      <c r="CP209" s="139"/>
      <c r="CQ209" s="139"/>
      <c r="CR209" s="139"/>
      <c r="CS209" s="139"/>
      <c r="CT209" s="139"/>
      <c r="CU209" s="139"/>
      <c r="CV209" s="139"/>
      <c r="CW209" s="139"/>
      <c r="CX209" s="139"/>
      <c r="CY209" s="139"/>
      <c r="CZ209" s="139"/>
      <c r="DA209" s="139"/>
      <c r="DB209" s="139"/>
      <c r="DC209" s="139"/>
      <c r="DD209" s="139"/>
      <c r="DE209" s="139"/>
      <c r="DF209" s="139"/>
      <c r="DG209" s="139"/>
      <c r="DH209" s="139"/>
      <c r="DI209" s="139"/>
      <c r="DJ209" s="139"/>
      <c r="DK209" s="139"/>
      <c r="DL209" s="139"/>
      <c r="DM209" s="139"/>
      <c r="DN209" s="139"/>
      <c r="DO209" s="139"/>
      <c r="DP209" s="139"/>
      <c r="DQ209" s="139"/>
      <c r="DR209" s="139"/>
      <c r="DS209" s="139"/>
      <c r="DT209" s="139"/>
      <c r="DU209" s="139"/>
      <c r="DV209" s="139"/>
      <c r="DW209" s="139"/>
      <c r="DX209" s="139"/>
      <c r="DY209" s="139"/>
      <c r="DZ209" s="139"/>
      <c r="EA209" s="139"/>
      <c r="EB209" s="139"/>
      <c r="EC209" s="139"/>
      <c r="ED209" s="139"/>
      <c r="EE209" s="139"/>
      <c r="EF209" s="139"/>
      <c r="EG209" s="139"/>
      <c r="EH209" s="139"/>
      <c r="EI209" s="139"/>
      <c r="EJ209" s="139"/>
      <c r="EK209" s="139"/>
      <c r="EL209" s="139"/>
      <c r="EM209" s="139"/>
      <c r="EN209" s="139"/>
      <c r="EO209" s="139"/>
      <c r="EP209" s="139"/>
      <c r="EQ209" s="139"/>
      <c r="ER209" s="139"/>
      <c r="ES209" s="139"/>
      <c r="ET209" s="139"/>
      <c r="EU209" s="139"/>
      <c r="EV209" s="139"/>
      <c r="EW209" s="139"/>
      <c r="EX209" s="139"/>
      <c r="EY209" s="139"/>
      <c r="EZ209" s="139"/>
      <c r="FA209" s="139"/>
      <c r="FB209" s="139"/>
      <c r="FC209" s="139"/>
      <c r="FD209" s="139"/>
      <c r="FE209" s="139"/>
      <c r="FF209" s="139"/>
      <c r="FG209" s="139"/>
      <c r="FH209" s="139"/>
      <c r="FI209" s="139"/>
      <c r="FJ209" s="139"/>
      <c r="FK209" s="139"/>
      <c r="FL209" s="139"/>
      <c r="FM209" s="139"/>
      <c r="FN209" s="139"/>
      <c r="FO209" s="139"/>
      <c r="FP209" s="139"/>
      <c r="FQ209" s="139"/>
      <c r="FR209" s="139"/>
      <c r="FS209" s="139"/>
      <c r="FT209" s="139"/>
      <c r="FU209" s="139"/>
      <c r="FV209" s="139"/>
      <c r="FW209" s="139"/>
      <c r="FX209" s="139"/>
      <c r="FY209" s="139"/>
      <c r="FZ209" s="139"/>
      <c r="GA209" s="139"/>
      <c r="GB209" s="139"/>
      <c r="GC209" s="139"/>
      <c r="GD209" s="139"/>
      <c r="GE209" s="139"/>
      <c r="GF209" s="139"/>
      <c r="GG209" s="139"/>
      <c r="GH209" s="139"/>
      <c r="GI209" s="139"/>
      <c r="GJ209" s="139"/>
      <c r="GK209" s="139"/>
      <c r="GL209" s="139"/>
      <c r="GM209" s="139"/>
      <c r="GN209" s="139"/>
      <c r="GO209" s="139"/>
      <c r="GP209" s="139"/>
      <c r="GQ209" s="139"/>
      <c r="GR209" s="139"/>
      <c r="GS209" s="139"/>
      <c r="GT209" s="139"/>
      <c r="GU209" s="139"/>
      <c r="GV209" s="139"/>
      <c r="GW209" s="139"/>
      <c r="GX209" s="139"/>
      <c r="GY209" s="139"/>
      <c r="GZ209" s="139"/>
      <c r="HA209" s="139"/>
      <c r="HB209" s="139"/>
      <c r="HC209" s="139"/>
      <c r="HD209" s="139"/>
      <c r="HE209" s="139"/>
      <c r="HF209" s="139"/>
      <c r="HG209" s="139"/>
      <c r="HH209" s="139"/>
      <c r="HI209" s="139"/>
      <c r="HJ209" s="139"/>
      <c r="HK209" s="139"/>
      <c r="HL209" s="139"/>
      <c r="HM209" s="139"/>
      <c r="HN209" s="139"/>
      <c r="HO209" s="139"/>
      <c r="HP209" s="139"/>
      <c r="HQ209" s="139"/>
      <c r="HR209" s="139"/>
      <c r="HS209" s="139"/>
      <c r="HT209" s="139"/>
      <c r="HU209" s="139"/>
      <c r="HV209" s="139"/>
      <c r="HW209" s="139"/>
      <c r="HX209" s="139"/>
      <c r="HY209" s="139"/>
      <c r="HZ209" s="139"/>
      <c r="IA209" s="139"/>
      <c r="IB209" s="139"/>
    </row>
    <row r="210" spans="1:236" s="1" customFormat="1" ht="39" x14ac:dyDescent="0.2">
      <c r="A210" s="157">
        <f t="shared" si="3"/>
        <v>16</v>
      </c>
      <c r="B210" s="105" t="s">
        <v>488</v>
      </c>
      <c r="C210" s="105" t="s">
        <v>550</v>
      </c>
      <c r="D210" s="158" t="s">
        <v>554</v>
      </c>
      <c r="E210" s="158" t="s">
        <v>555</v>
      </c>
      <c r="F210" s="136">
        <v>46841.96</v>
      </c>
      <c r="G210" s="341"/>
      <c r="H210" s="350"/>
      <c r="I210" s="139"/>
      <c r="J210" s="139"/>
      <c r="K210" s="139"/>
      <c r="L210" s="139"/>
      <c r="M210" s="139"/>
      <c r="N210" s="139"/>
      <c r="O210" s="139"/>
      <c r="P210" s="139"/>
      <c r="Q210" s="139"/>
      <c r="R210" s="139"/>
      <c r="S210" s="139"/>
      <c r="T210" s="139"/>
      <c r="U210" s="139"/>
      <c r="V210" s="139"/>
      <c r="W210" s="139"/>
      <c r="X210" s="139"/>
      <c r="Y210" s="139"/>
      <c r="Z210" s="139"/>
      <c r="AA210" s="139"/>
      <c r="AB210" s="139"/>
      <c r="AC210" s="139"/>
      <c r="AD210" s="139"/>
      <c r="AE210" s="139"/>
      <c r="AF210" s="139"/>
      <c r="AG210" s="139"/>
      <c r="AH210" s="139"/>
      <c r="AI210" s="139"/>
      <c r="AJ210" s="139"/>
      <c r="AK210" s="139"/>
      <c r="AL210" s="139"/>
      <c r="AM210" s="139"/>
      <c r="AN210" s="139"/>
      <c r="AO210" s="139"/>
      <c r="AP210" s="139"/>
      <c r="AQ210" s="139"/>
      <c r="AR210" s="139"/>
      <c r="AS210" s="139"/>
      <c r="AT210" s="139"/>
      <c r="AU210" s="139"/>
      <c r="AV210" s="139"/>
      <c r="AW210" s="139"/>
      <c r="AX210" s="139"/>
      <c r="AY210" s="139"/>
      <c r="AZ210" s="139"/>
      <c r="BA210" s="139"/>
      <c r="BB210" s="139"/>
      <c r="BC210" s="139"/>
      <c r="BD210" s="139"/>
      <c r="BE210" s="139"/>
      <c r="BF210" s="139"/>
      <c r="BG210" s="139"/>
      <c r="BH210" s="139"/>
      <c r="BI210" s="139"/>
      <c r="BJ210" s="139"/>
      <c r="BK210" s="139"/>
      <c r="BL210" s="139"/>
      <c r="BM210" s="139"/>
      <c r="BN210" s="139"/>
      <c r="BO210" s="139"/>
      <c r="BP210" s="139"/>
      <c r="BQ210" s="139"/>
      <c r="BR210" s="139"/>
      <c r="BS210" s="139"/>
      <c r="BT210" s="139"/>
      <c r="BU210" s="139"/>
      <c r="BV210" s="139"/>
      <c r="BW210" s="139"/>
      <c r="BX210" s="139"/>
      <c r="BY210" s="139"/>
      <c r="BZ210" s="139"/>
      <c r="CA210" s="139"/>
      <c r="CB210" s="139"/>
      <c r="CC210" s="139"/>
      <c r="CD210" s="139"/>
      <c r="CE210" s="139"/>
      <c r="CF210" s="139"/>
      <c r="CG210" s="139"/>
      <c r="CH210" s="139"/>
      <c r="CI210" s="139"/>
      <c r="CJ210" s="139"/>
      <c r="CK210" s="139"/>
      <c r="CL210" s="139"/>
      <c r="CM210" s="139"/>
      <c r="CN210" s="139"/>
      <c r="CO210" s="139"/>
      <c r="CP210" s="139"/>
      <c r="CQ210" s="139"/>
      <c r="CR210" s="139"/>
      <c r="CS210" s="139"/>
      <c r="CT210" s="139"/>
      <c r="CU210" s="139"/>
      <c r="CV210" s="139"/>
      <c r="CW210" s="139"/>
      <c r="CX210" s="139"/>
      <c r="CY210" s="139"/>
      <c r="CZ210" s="139"/>
      <c r="DA210" s="139"/>
      <c r="DB210" s="139"/>
      <c r="DC210" s="139"/>
      <c r="DD210" s="139"/>
      <c r="DE210" s="139"/>
      <c r="DF210" s="139"/>
      <c r="DG210" s="139"/>
      <c r="DH210" s="139"/>
      <c r="DI210" s="139"/>
      <c r="DJ210" s="139"/>
      <c r="DK210" s="139"/>
      <c r="DL210" s="139"/>
      <c r="DM210" s="139"/>
      <c r="DN210" s="139"/>
      <c r="DO210" s="139"/>
      <c r="DP210" s="139"/>
      <c r="DQ210" s="139"/>
      <c r="DR210" s="139"/>
      <c r="DS210" s="139"/>
      <c r="DT210" s="139"/>
      <c r="DU210" s="139"/>
      <c r="DV210" s="139"/>
      <c r="DW210" s="139"/>
      <c r="DX210" s="139"/>
      <c r="DY210" s="139"/>
      <c r="DZ210" s="139"/>
      <c r="EA210" s="139"/>
      <c r="EB210" s="139"/>
      <c r="EC210" s="139"/>
      <c r="ED210" s="139"/>
      <c r="EE210" s="139"/>
      <c r="EF210" s="139"/>
      <c r="EG210" s="139"/>
      <c r="EH210" s="139"/>
      <c r="EI210" s="139"/>
      <c r="EJ210" s="139"/>
      <c r="EK210" s="139"/>
      <c r="EL210" s="139"/>
      <c r="EM210" s="139"/>
      <c r="EN210" s="139"/>
      <c r="EO210" s="139"/>
      <c r="EP210" s="139"/>
      <c r="EQ210" s="139"/>
      <c r="ER210" s="139"/>
      <c r="ES210" s="139"/>
      <c r="ET210" s="139"/>
      <c r="EU210" s="139"/>
      <c r="EV210" s="139"/>
      <c r="EW210" s="139"/>
      <c r="EX210" s="139"/>
      <c r="EY210" s="139"/>
      <c r="EZ210" s="139"/>
      <c r="FA210" s="139"/>
      <c r="FB210" s="139"/>
      <c r="FC210" s="139"/>
      <c r="FD210" s="139"/>
      <c r="FE210" s="139"/>
      <c r="FF210" s="139"/>
      <c r="FG210" s="139"/>
      <c r="FH210" s="139"/>
      <c r="FI210" s="139"/>
      <c r="FJ210" s="139"/>
      <c r="FK210" s="139"/>
      <c r="FL210" s="139"/>
      <c r="FM210" s="139"/>
      <c r="FN210" s="139"/>
      <c r="FO210" s="139"/>
      <c r="FP210" s="139"/>
      <c r="FQ210" s="139"/>
      <c r="FR210" s="139"/>
      <c r="FS210" s="139"/>
      <c r="FT210" s="139"/>
      <c r="FU210" s="139"/>
      <c r="FV210" s="139"/>
      <c r="FW210" s="139"/>
      <c r="FX210" s="139"/>
      <c r="FY210" s="139"/>
      <c r="FZ210" s="139"/>
      <c r="GA210" s="139"/>
      <c r="GB210" s="139"/>
      <c r="GC210" s="139"/>
      <c r="GD210" s="139"/>
      <c r="GE210" s="139"/>
      <c r="GF210" s="139"/>
      <c r="GG210" s="139"/>
      <c r="GH210" s="139"/>
      <c r="GI210" s="139"/>
      <c r="GJ210" s="139"/>
      <c r="GK210" s="139"/>
      <c r="GL210" s="139"/>
      <c r="GM210" s="139"/>
      <c r="GN210" s="139"/>
      <c r="GO210" s="139"/>
      <c r="GP210" s="139"/>
      <c r="GQ210" s="139"/>
      <c r="GR210" s="139"/>
      <c r="GS210" s="139"/>
      <c r="GT210" s="139"/>
      <c r="GU210" s="139"/>
      <c r="GV210" s="139"/>
      <c r="GW210" s="139"/>
      <c r="GX210" s="139"/>
      <c r="GY210" s="139"/>
      <c r="GZ210" s="139"/>
      <c r="HA210" s="139"/>
      <c r="HB210" s="139"/>
      <c r="HC210" s="139"/>
      <c r="HD210" s="139"/>
      <c r="HE210" s="139"/>
      <c r="HF210" s="139"/>
      <c r="HG210" s="139"/>
      <c r="HH210" s="139"/>
      <c r="HI210" s="139"/>
      <c r="HJ210" s="139"/>
      <c r="HK210" s="139"/>
      <c r="HL210" s="139"/>
      <c r="HM210" s="139"/>
      <c r="HN210" s="139"/>
      <c r="HO210" s="139"/>
      <c r="HP210" s="139"/>
      <c r="HQ210" s="139"/>
      <c r="HR210" s="139"/>
      <c r="HS210" s="139"/>
      <c r="HT210" s="139"/>
      <c r="HU210" s="139"/>
      <c r="HV210" s="139"/>
      <c r="HW210" s="139"/>
      <c r="HX210" s="139"/>
      <c r="HY210" s="139"/>
      <c r="HZ210" s="139"/>
      <c r="IA210" s="139"/>
      <c r="IB210" s="139"/>
    </row>
    <row r="211" spans="1:236" s="1" customFormat="1" ht="39" x14ac:dyDescent="0.2">
      <c r="A211" s="157">
        <f t="shared" si="3"/>
        <v>17</v>
      </c>
      <c r="B211" s="105" t="s">
        <v>488</v>
      </c>
      <c r="C211" s="105" t="s">
        <v>550</v>
      </c>
      <c r="D211" s="158" t="s">
        <v>556</v>
      </c>
      <c r="E211" s="158" t="s">
        <v>253</v>
      </c>
      <c r="F211" s="136">
        <v>50781.32</v>
      </c>
      <c r="G211" s="342"/>
      <c r="H211" s="351"/>
      <c r="I211" s="139"/>
      <c r="J211" s="139"/>
      <c r="K211" s="139"/>
      <c r="L211" s="139"/>
      <c r="M211" s="139"/>
      <c r="N211" s="139"/>
      <c r="O211" s="139"/>
      <c r="P211" s="139"/>
      <c r="Q211" s="139"/>
      <c r="R211" s="139"/>
      <c r="S211" s="139"/>
      <c r="T211" s="139"/>
      <c r="U211" s="139"/>
      <c r="V211" s="139"/>
      <c r="W211" s="139"/>
      <c r="X211" s="139"/>
      <c r="Y211" s="139"/>
      <c r="Z211" s="139"/>
      <c r="AA211" s="139"/>
      <c r="AB211" s="139"/>
      <c r="AC211" s="139"/>
      <c r="AD211" s="139"/>
      <c r="AE211" s="139"/>
      <c r="AF211" s="139"/>
      <c r="AG211" s="139"/>
      <c r="AH211" s="139"/>
      <c r="AI211" s="139"/>
      <c r="AJ211" s="139"/>
      <c r="AK211" s="139"/>
      <c r="AL211" s="139"/>
      <c r="AM211" s="139"/>
      <c r="AN211" s="139"/>
      <c r="AO211" s="139"/>
      <c r="AP211" s="139"/>
      <c r="AQ211" s="139"/>
      <c r="AR211" s="139"/>
      <c r="AS211" s="139"/>
      <c r="AT211" s="139"/>
      <c r="AU211" s="139"/>
      <c r="AV211" s="139"/>
      <c r="AW211" s="139"/>
      <c r="AX211" s="139"/>
      <c r="AY211" s="139"/>
      <c r="AZ211" s="139"/>
      <c r="BA211" s="139"/>
      <c r="BB211" s="139"/>
      <c r="BC211" s="139"/>
      <c r="BD211" s="139"/>
      <c r="BE211" s="139"/>
      <c r="BF211" s="139"/>
      <c r="BG211" s="139"/>
      <c r="BH211" s="139"/>
      <c r="BI211" s="139"/>
      <c r="BJ211" s="139"/>
      <c r="BK211" s="139"/>
      <c r="BL211" s="139"/>
      <c r="BM211" s="139"/>
      <c r="BN211" s="139"/>
      <c r="BO211" s="139"/>
      <c r="BP211" s="139"/>
      <c r="BQ211" s="139"/>
      <c r="BR211" s="139"/>
      <c r="BS211" s="139"/>
      <c r="BT211" s="139"/>
      <c r="BU211" s="139"/>
      <c r="BV211" s="139"/>
      <c r="BW211" s="139"/>
      <c r="BX211" s="139"/>
      <c r="BY211" s="139"/>
      <c r="BZ211" s="139"/>
      <c r="CA211" s="139"/>
      <c r="CB211" s="139"/>
      <c r="CC211" s="139"/>
      <c r="CD211" s="139"/>
      <c r="CE211" s="139"/>
      <c r="CF211" s="139"/>
      <c r="CG211" s="139"/>
      <c r="CH211" s="139"/>
      <c r="CI211" s="139"/>
      <c r="CJ211" s="139"/>
      <c r="CK211" s="139"/>
      <c r="CL211" s="139"/>
      <c r="CM211" s="139"/>
      <c r="CN211" s="139"/>
      <c r="CO211" s="139"/>
      <c r="CP211" s="139"/>
      <c r="CQ211" s="139"/>
      <c r="CR211" s="139"/>
      <c r="CS211" s="139"/>
      <c r="CT211" s="139"/>
      <c r="CU211" s="139"/>
      <c r="CV211" s="139"/>
      <c r="CW211" s="139"/>
      <c r="CX211" s="139"/>
      <c r="CY211" s="139"/>
      <c r="CZ211" s="139"/>
      <c r="DA211" s="139"/>
      <c r="DB211" s="139"/>
      <c r="DC211" s="139"/>
      <c r="DD211" s="139"/>
      <c r="DE211" s="139"/>
      <c r="DF211" s="139"/>
      <c r="DG211" s="139"/>
      <c r="DH211" s="139"/>
      <c r="DI211" s="139"/>
      <c r="DJ211" s="139"/>
      <c r="DK211" s="139"/>
      <c r="DL211" s="139"/>
      <c r="DM211" s="139"/>
      <c r="DN211" s="139"/>
      <c r="DO211" s="139"/>
      <c r="DP211" s="139"/>
      <c r="DQ211" s="139"/>
      <c r="DR211" s="139"/>
      <c r="DS211" s="139"/>
      <c r="DT211" s="139"/>
      <c r="DU211" s="139"/>
      <c r="DV211" s="139"/>
      <c r="DW211" s="139"/>
      <c r="DX211" s="139"/>
      <c r="DY211" s="139"/>
      <c r="DZ211" s="139"/>
      <c r="EA211" s="139"/>
      <c r="EB211" s="139"/>
      <c r="EC211" s="139"/>
      <c r="ED211" s="139"/>
      <c r="EE211" s="139"/>
      <c r="EF211" s="139"/>
      <c r="EG211" s="139"/>
      <c r="EH211" s="139"/>
      <c r="EI211" s="139"/>
      <c r="EJ211" s="139"/>
      <c r="EK211" s="139"/>
      <c r="EL211" s="139"/>
      <c r="EM211" s="139"/>
      <c r="EN211" s="139"/>
      <c r="EO211" s="139"/>
      <c r="EP211" s="139"/>
      <c r="EQ211" s="139"/>
      <c r="ER211" s="139"/>
      <c r="ES211" s="139"/>
      <c r="ET211" s="139"/>
      <c r="EU211" s="139"/>
      <c r="EV211" s="139"/>
      <c r="EW211" s="139"/>
      <c r="EX211" s="139"/>
      <c r="EY211" s="139"/>
      <c r="EZ211" s="139"/>
      <c r="FA211" s="139"/>
      <c r="FB211" s="139"/>
      <c r="FC211" s="139"/>
      <c r="FD211" s="139"/>
      <c r="FE211" s="139"/>
      <c r="FF211" s="139"/>
      <c r="FG211" s="139"/>
      <c r="FH211" s="139"/>
      <c r="FI211" s="139"/>
      <c r="FJ211" s="139"/>
      <c r="FK211" s="139"/>
      <c r="FL211" s="139"/>
      <c r="FM211" s="139"/>
      <c r="FN211" s="139"/>
      <c r="FO211" s="139"/>
      <c r="FP211" s="139"/>
      <c r="FQ211" s="139"/>
      <c r="FR211" s="139"/>
      <c r="FS211" s="139"/>
      <c r="FT211" s="139"/>
      <c r="FU211" s="139"/>
      <c r="FV211" s="139"/>
      <c r="FW211" s="139"/>
      <c r="FX211" s="139"/>
      <c r="FY211" s="139"/>
      <c r="FZ211" s="139"/>
      <c r="GA211" s="139"/>
      <c r="GB211" s="139"/>
      <c r="GC211" s="139"/>
      <c r="GD211" s="139"/>
      <c r="GE211" s="139"/>
      <c r="GF211" s="139"/>
      <c r="GG211" s="139"/>
      <c r="GH211" s="139"/>
      <c r="GI211" s="139"/>
      <c r="GJ211" s="139"/>
      <c r="GK211" s="139"/>
      <c r="GL211" s="139"/>
      <c r="GM211" s="139"/>
      <c r="GN211" s="139"/>
      <c r="GO211" s="139"/>
      <c r="GP211" s="139"/>
      <c r="GQ211" s="139"/>
      <c r="GR211" s="139"/>
      <c r="GS211" s="139"/>
      <c r="GT211" s="139"/>
      <c r="GU211" s="139"/>
      <c r="GV211" s="139"/>
      <c r="GW211" s="139"/>
      <c r="GX211" s="139"/>
      <c r="GY211" s="139"/>
      <c r="GZ211" s="139"/>
      <c r="HA211" s="139"/>
      <c r="HB211" s="139"/>
      <c r="HC211" s="139"/>
      <c r="HD211" s="139"/>
      <c r="HE211" s="139"/>
      <c r="HF211" s="139"/>
      <c r="HG211" s="139"/>
      <c r="HH211" s="139"/>
      <c r="HI211" s="139"/>
      <c r="HJ211" s="139"/>
      <c r="HK211" s="139"/>
      <c r="HL211" s="139"/>
      <c r="HM211" s="139"/>
      <c r="HN211" s="139"/>
      <c r="HO211" s="139"/>
      <c r="HP211" s="139"/>
      <c r="HQ211" s="139"/>
      <c r="HR211" s="139"/>
      <c r="HS211" s="139"/>
      <c r="HT211" s="139"/>
      <c r="HU211" s="139"/>
      <c r="HV211" s="139"/>
      <c r="HW211" s="139"/>
      <c r="HX211" s="139"/>
      <c r="HY211" s="139"/>
      <c r="HZ211" s="139"/>
      <c r="IA211" s="139"/>
      <c r="IB211" s="139"/>
    </row>
    <row r="212" spans="1:236" s="1" customFormat="1" ht="68.25" x14ac:dyDescent="0.2">
      <c r="A212" s="157">
        <f t="shared" si="3"/>
        <v>18</v>
      </c>
      <c r="B212" s="105" t="s">
        <v>335</v>
      </c>
      <c r="C212" s="105" t="s">
        <v>557</v>
      </c>
      <c r="D212" s="158" t="s">
        <v>558</v>
      </c>
      <c r="E212" s="158" t="s">
        <v>543</v>
      </c>
      <c r="F212" s="136">
        <v>224371.86</v>
      </c>
      <c r="G212" s="81" t="s">
        <v>559</v>
      </c>
      <c r="H212" s="349" t="s">
        <v>131</v>
      </c>
      <c r="I212" s="352"/>
      <c r="J212" s="139"/>
      <c r="K212" s="139"/>
      <c r="L212" s="139"/>
      <c r="M212" s="139"/>
      <c r="N212" s="139"/>
      <c r="O212" s="139"/>
      <c r="P212" s="139"/>
      <c r="Q212" s="139"/>
      <c r="R212" s="139"/>
      <c r="S212" s="139"/>
      <c r="T212" s="139"/>
      <c r="U212" s="139"/>
      <c r="V212" s="139"/>
      <c r="W212" s="139"/>
      <c r="X212" s="139"/>
      <c r="Y212" s="139"/>
      <c r="Z212" s="139"/>
      <c r="AA212" s="139"/>
      <c r="AB212" s="139"/>
      <c r="AC212" s="139"/>
      <c r="AD212" s="139"/>
      <c r="AE212" s="139"/>
      <c r="AF212" s="139"/>
      <c r="AG212" s="139"/>
      <c r="AH212" s="139"/>
      <c r="AI212" s="139"/>
      <c r="AJ212" s="139"/>
      <c r="AK212" s="139"/>
      <c r="AL212" s="139"/>
      <c r="AM212" s="139"/>
      <c r="AN212" s="139"/>
      <c r="AO212" s="139"/>
      <c r="AP212" s="139"/>
      <c r="AQ212" s="139"/>
      <c r="AR212" s="139"/>
      <c r="AS212" s="139"/>
      <c r="AT212" s="139"/>
      <c r="AU212" s="139"/>
      <c r="AV212" s="139"/>
      <c r="AW212" s="139"/>
      <c r="AX212" s="139"/>
      <c r="AY212" s="139"/>
      <c r="AZ212" s="139"/>
      <c r="BA212" s="139"/>
      <c r="BB212" s="139"/>
      <c r="BC212" s="139"/>
      <c r="BD212" s="139"/>
      <c r="BE212" s="139"/>
      <c r="BF212" s="139"/>
      <c r="BG212" s="139"/>
      <c r="BH212" s="139"/>
      <c r="BI212" s="139"/>
      <c r="BJ212" s="139"/>
      <c r="BK212" s="139"/>
      <c r="BL212" s="139"/>
      <c r="BM212" s="139"/>
      <c r="BN212" s="139"/>
      <c r="BO212" s="139"/>
      <c r="BP212" s="139"/>
      <c r="BQ212" s="139"/>
      <c r="BR212" s="139"/>
      <c r="BS212" s="139"/>
      <c r="BT212" s="139"/>
      <c r="BU212" s="139"/>
      <c r="BV212" s="139"/>
      <c r="BW212" s="139"/>
      <c r="BX212" s="139"/>
      <c r="BY212" s="139"/>
      <c r="BZ212" s="139"/>
      <c r="CA212" s="139"/>
      <c r="CB212" s="139"/>
      <c r="CC212" s="139"/>
      <c r="CD212" s="139"/>
      <c r="CE212" s="139"/>
      <c r="CF212" s="139"/>
      <c r="CG212" s="139"/>
      <c r="CH212" s="139"/>
      <c r="CI212" s="139"/>
      <c r="CJ212" s="139"/>
      <c r="CK212" s="139"/>
      <c r="CL212" s="139"/>
      <c r="CM212" s="139"/>
      <c r="CN212" s="139"/>
      <c r="CO212" s="139"/>
      <c r="CP212" s="139"/>
      <c r="CQ212" s="139"/>
      <c r="CR212" s="139"/>
      <c r="CS212" s="139"/>
      <c r="CT212" s="139"/>
      <c r="CU212" s="139"/>
      <c r="CV212" s="139"/>
      <c r="CW212" s="139"/>
      <c r="CX212" s="139"/>
      <c r="CY212" s="139"/>
      <c r="CZ212" s="139"/>
      <c r="DA212" s="139"/>
      <c r="DB212" s="139"/>
      <c r="DC212" s="139"/>
      <c r="DD212" s="139"/>
      <c r="DE212" s="139"/>
      <c r="DF212" s="139"/>
      <c r="DG212" s="139"/>
      <c r="DH212" s="139"/>
      <c r="DI212" s="139"/>
      <c r="DJ212" s="139"/>
      <c r="DK212" s="139"/>
      <c r="DL212" s="139"/>
      <c r="DM212" s="139"/>
      <c r="DN212" s="139"/>
      <c r="DO212" s="139"/>
      <c r="DP212" s="139"/>
      <c r="DQ212" s="139"/>
      <c r="DR212" s="139"/>
      <c r="DS212" s="139"/>
      <c r="DT212" s="139"/>
      <c r="DU212" s="139"/>
      <c r="DV212" s="139"/>
      <c r="DW212" s="139"/>
      <c r="DX212" s="139"/>
      <c r="DY212" s="139"/>
      <c r="DZ212" s="139"/>
      <c r="EA212" s="139"/>
      <c r="EB212" s="139"/>
      <c r="EC212" s="139"/>
      <c r="ED212" s="139"/>
      <c r="EE212" s="139"/>
      <c r="EF212" s="139"/>
      <c r="EG212" s="139"/>
      <c r="EH212" s="139"/>
      <c r="EI212" s="139"/>
      <c r="EJ212" s="139"/>
      <c r="EK212" s="139"/>
      <c r="EL212" s="139"/>
      <c r="EM212" s="139"/>
      <c r="EN212" s="139"/>
      <c r="EO212" s="139"/>
      <c r="EP212" s="139"/>
      <c r="EQ212" s="139"/>
      <c r="ER212" s="139"/>
      <c r="ES212" s="139"/>
      <c r="ET212" s="139"/>
      <c r="EU212" s="139"/>
      <c r="EV212" s="139"/>
      <c r="EW212" s="139"/>
      <c r="EX212" s="139"/>
      <c r="EY212" s="139"/>
      <c r="EZ212" s="139"/>
      <c r="FA212" s="139"/>
      <c r="FB212" s="139"/>
      <c r="FC212" s="139"/>
      <c r="FD212" s="139"/>
      <c r="FE212" s="139"/>
      <c r="FF212" s="139"/>
      <c r="FG212" s="139"/>
      <c r="FH212" s="139"/>
      <c r="FI212" s="139"/>
      <c r="FJ212" s="139"/>
      <c r="FK212" s="139"/>
      <c r="FL212" s="139"/>
      <c r="FM212" s="139"/>
      <c r="FN212" s="139"/>
      <c r="FO212" s="139"/>
      <c r="FP212" s="139"/>
      <c r="FQ212" s="139"/>
      <c r="FR212" s="139"/>
      <c r="FS212" s="139"/>
      <c r="FT212" s="139"/>
      <c r="FU212" s="139"/>
      <c r="FV212" s="139"/>
      <c r="FW212" s="139"/>
      <c r="FX212" s="139"/>
      <c r="FY212" s="139"/>
      <c r="FZ212" s="139"/>
      <c r="GA212" s="139"/>
      <c r="GB212" s="139"/>
      <c r="GC212" s="139"/>
      <c r="GD212" s="139"/>
      <c r="GE212" s="139"/>
      <c r="GF212" s="139"/>
      <c r="GG212" s="139"/>
      <c r="GH212" s="139"/>
      <c r="GI212" s="139"/>
      <c r="GJ212" s="139"/>
      <c r="GK212" s="139"/>
      <c r="GL212" s="139"/>
      <c r="GM212" s="139"/>
      <c r="GN212" s="139"/>
      <c r="GO212" s="139"/>
      <c r="GP212" s="139"/>
      <c r="GQ212" s="139"/>
      <c r="GR212" s="139"/>
      <c r="GS212" s="139"/>
      <c r="GT212" s="139"/>
      <c r="GU212" s="139"/>
      <c r="GV212" s="139"/>
      <c r="GW212" s="139"/>
      <c r="GX212" s="139"/>
      <c r="GY212" s="139"/>
      <c r="GZ212" s="139"/>
      <c r="HA212" s="139"/>
      <c r="HB212" s="139"/>
      <c r="HC212" s="139"/>
      <c r="HD212" s="139"/>
      <c r="HE212" s="139"/>
      <c r="HF212" s="139"/>
      <c r="HG212" s="139"/>
      <c r="HH212" s="139"/>
      <c r="HI212" s="139"/>
      <c r="HJ212" s="139"/>
      <c r="HK212" s="139"/>
      <c r="HL212" s="139"/>
      <c r="HM212" s="139"/>
      <c r="HN212" s="139"/>
      <c r="HO212" s="139"/>
      <c r="HP212" s="139"/>
      <c r="HQ212" s="139"/>
      <c r="HR212" s="139"/>
      <c r="HS212" s="139"/>
      <c r="HT212" s="139"/>
      <c r="HU212" s="139"/>
      <c r="HV212" s="139"/>
      <c r="HW212" s="139"/>
      <c r="HX212" s="139"/>
      <c r="HY212" s="139"/>
      <c r="HZ212" s="139"/>
      <c r="IA212" s="139"/>
      <c r="IB212" s="139"/>
    </row>
    <row r="213" spans="1:236" s="1" customFormat="1" ht="97.5" customHeight="1" x14ac:dyDescent="0.2">
      <c r="A213" s="157">
        <f t="shared" si="3"/>
        <v>19</v>
      </c>
      <c r="B213" s="105" t="s">
        <v>335</v>
      </c>
      <c r="C213" s="105" t="s">
        <v>557</v>
      </c>
      <c r="D213" s="158" t="s">
        <v>560</v>
      </c>
      <c r="E213" s="158" t="s">
        <v>525</v>
      </c>
      <c r="F213" s="136">
        <v>291695.96000000002</v>
      </c>
      <c r="G213" s="81" t="s">
        <v>561</v>
      </c>
      <c r="H213" s="350"/>
      <c r="I213" s="353"/>
      <c r="J213" s="139"/>
      <c r="K213" s="139"/>
      <c r="L213" s="139"/>
      <c r="M213" s="139"/>
      <c r="N213" s="139"/>
      <c r="O213" s="139"/>
      <c r="P213" s="139"/>
      <c r="Q213" s="139"/>
      <c r="R213" s="139"/>
      <c r="S213" s="139"/>
      <c r="T213" s="139"/>
      <c r="U213" s="139"/>
      <c r="V213" s="139"/>
      <c r="W213" s="139"/>
      <c r="X213" s="139"/>
      <c r="Y213" s="139"/>
      <c r="Z213" s="139"/>
      <c r="AA213" s="139"/>
      <c r="AB213" s="139"/>
      <c r="AC213" s="139"/>
      <c r="AD213" s="139"/>
      <c r="AE213" s="139"/>
      <c r="AF213" s="139"/>
      <c r="AG213" s="139"/>
      <c r="AH213" s="139"/>
      <c r="AI213" s="139"/>
      <c r="AJ213" s="139"/>
      <c r="AK213" s="139"/>
      <c r="AL213" s="139"/>
      <c r="AM213" s="139"/>
      <c r="AN213" s="139"/>
      <c r="AO213" s="139"/>
      <c r="AP213" s="139"/>
      <c r="AQ213" s="139"/>
      <c r="AR213" s="139"/>
      <c r="AS213" s="139"/>
      <c r="AT213" s="139"/>
      <c r="AU213" s="139"/>
      <c r="AV213" s="139"/>
      <c r="AW213" s="139"/>
      <c r="AX213" s="139"/>
      <c r="AY213" s="139"/>
      <c r="AZ213" s="139"/>
      <c r="BA213" s="139"/>
      <c r="BB213" s="139"/>
      <c r="BC213" s="139"/>
      <c r="BD213" s="139"/>
      <c r="BE213" s="139"/>
      <c r="BF213" s="139"/>
      <c r="BG213" s="139"/>
      <c r="BH213" s="139"/>
      <c r="BI213" s="139"/>
      <c r="BJ213" s="139"/>
      <c r="BK213" s="139"/>
      <c r="BL213" s="139"/>
      <c r="BM213" s="139"/>
      <c r="BN213" s="139"/>
      <c r="BO213" s="139"/>
      <c r="BP213" s="139"/>
      <c r="BQ213" s="139"/>
      <c r="BR213" s="139"/>
      <c r="BS213" s="139"/>
      <c r="BT213" s="139"/>
      <c r="BU213" s="139"/>
      <c r="BV213" s="139"/>
      <c r="BW213" s="139"/>
      <c r="BX213" s="139"/>
      <c r="BY213" s="139"/>
      <c r="BZ213" s="139"/>
      <c r="CA213" s="139"/>
      <c r="CB213" s="139"/>
      <c r="CC213" s="139"/>
      <c r="CD213" s="139"/>
      <c r="CE213" s="139"/>
      <c r="CF213" s="139"/>
      <c r="CG213" s="139"/>
      <c r="CH213" s="139"/>
      <c r="CI213" s="139"/>
      <c r="CJ213" s="139"/>
      <c r="CK213" s="139"/>
      <c r="CL213" s="139"/>
      <c r="CM213" s="139"/>
      <c r="CN213" s="139"/>
      <c r="CO213" s="139"/>
      <c r="CP213" s="139"/>
      <c r="CQ213" s="139"/>
      <c r="CR213" s="139"/>
      <c r="CS213" s="139"/>
      <c r="CT213" s="139"/>
      <c r="CU213" s="139"/>
      <c r="CV213" s="139"/>
      <c r="CW213" s="139"/>
      <c r="CX213" s="139"/>
      <c r="CY213" s="139"/>
      <c r="CZ213" s="139"/>
      <c r="DA213" s="139"/>
      <c r="DB213" s="139"/>
      <c r="DC213" s="139"/>
      <c r="DD213" s="139"/>
      <c r="DE213" s="139"/>
      <c r="DF213" s="139"/>
      <c r="DG213" s="139"/>
      <c r="DH213" s="139"/>
      <c r="DI213" s="139"/>
      <c r="DJ213" s="139"/>
      <c r="DK213" s="139"/>
      <c r="DL213" s="139"/>
      <c r="DM213" s="139"/>
      <c r="DN213" s="139"/>
      <c r="DO213" s="139"/>
      <c r="DP213" s="139"/>
      <c r="DQ213" s="139"/>
      <c r="DR213" s="139"/>
      <c r="DS213" s="139"/>
      <c r="DT213" s="139"/>
      <c r="DU213" s="139"/>
      <c r="DV213" s="139"/>
      <c r="DW213" s="139"/>
      <c r="DX213" s="139"/>
      <c r="DY213" s="139"/>
      <c r="DZ213" s="139"/>
      <c r="EA213" s="139"/>
      <c r="EB213" s="139"/>
      <c r="EC213" s="139"/>
      <c r="ED213" s="139"/>
      <c r="EE213" s="139"/>
      <c r="EF213" s="139"/>
      <c r="EG213" s="139"/>
      <c r="EH213" s="139"/>
      <c r="EI213" s="139"/>
      <c r="EJ213" s="139"/>
      <c r="EK213" s="139"/>
      <c r="EL213" s="139"/>
      <c r="EM213" s="139"/>
      <c r="EN213" s="139"/>
      <c r="EO213" s="139"/>
      <c r="EP213" s="139"/>
      <c r="EQ213" s="139"/>
      <c r="ER213" s="139"/>
      <c r="ES213" s="139"/>
      <c r="ET213" s="139"/>
      <c r="EU213" s="139"/>
      <c r="EV213" s="139"/>
      <c r="EW213" s="139"/>
      <c r="EX213" s="139"/>
      <c r="EY213" s="139"/>
      <c r="EZ213" s="139"/>
      <c r="FA213" s="139"/>
      <c r="FB213" s="139"/>
      <c r="FC213" s="139"/>
      <c r="FD213" s="139"/>
      <c r="FE213" s="139"/>
      <c r="FF213" s="139"/>
      <c r="FG213" s="139"/>
      <c r="FH213" s="139"/>
      <c r="FI213" s="139"/>
      <c r="FJ213" s="139"/>
      <c r="FK213" s="139"/>
      <c r="FL213" s="139"/>
      <c r="FM213" s="139"/>
      <c r="FN213" s="139"/>
      <c r="FO213" s="139"/>
      <c r="FP213" s="139"/>
      <c r="FQ213" s="139"/>
      <c r="FR213" s="139"/>
      <c r="FS213" s="139"/>
      <c r="FT213" s="139"/>
      <c r="FU213" s="139"/>
      <c r="FV213" s="139"/>
      <c r="FW213" s="139"/>
      <c r="FX213" s="139"/>
      <c r="FY213" s="139"/>
      <c r="FZ213" s="139"/>
      <c r="GA213" s="139"/>
      <c r="GB213" s="139"/>
      <c r="GC213" s="139"/>
      <c r="GD213" s="139"/>
      <c r="GE213" s="139"/>
      <c r="GF213" s="139"/>
      <c r="GG213" s="139"/>
      <c r="GH213" s="139"/>
      <c r="GI213" s="139"/>
      <c r="GJ213" s="139"/>
      <c r="GK213" s="139"/>
      <c r="GL213" s="139"/>
      <c r="GM213" s="139"/>
      <c r="GN213" s="139"/>
      <c r="GO213" s="139"/>
      <c r="GP213" s="139"/>
      <c r="GQ213" s="139"/>
      <c r="GR213" s="139"/>
      <c r="GS213" s="139"/>
      <c r="GT213" s="139"/>
      <c r="GU213" s="139"/>
      <c r="GV213" s="139"/>
      <c r="GW213" s="139"/>
      <c r="GX213" s="139"/>
      <c r="GY213" s="139"/>
      <c r="GZ213" s="139"/>
      <c r="HA213" s="139"/>
      <c r="HB213" s="139"/>
      <c r="HC213" s="139"/>
      <c r="HD213" s="139"/>
      <c r="HE213" s="139"/>
      <c r="HF213" s="139"/>
      <c r="HG213" s="139"/>
      <c r="HH213" s="139"/>
      <c r="HI213" s="139"/>
      <c r="HJ213" s="139"/>
      <c r="HK213" s="139"/>
      <c r="HL213" s="139"/>
      <c r="HM213" s="139"/>
      <c r="HN213" s="139"/>
      <c r="HO213" s="139"/>
      <c r="HP213" s="139"/>
      <c r="HQ213" s="139"/>
      <c r="HR213" s="139"/>
      <c r="HS213" s="139"/>
      <c r="HT213" s="139"/>
      <c r="HU213" s="139"/>
      <c r="HV213" s="139"/>
      <c r="HW213" s="139"/>
      <c r="HX213" s="139"/>
      <c r="HY213" s="139"/>
      <c r="HZ213" s="139"/>
      <c r="IA213" s="139"/>
      <c r="IB213" s="139"/>
    </row>
    <row r="214" spans="1:236" s="1" customFormat="1" ht="39" x14ac:dyDescent="0.2">
      <c r="A214" s="157">
        <f t="shared" si="3"/>
        <v>20</v>
      </c>
      <c r="B214" s="105" t="s">
        <v>335</v>
      </c>
      <c r="C214" s="105" t="s">
        <v>557</v>
      </c>
      <c r="D214" s="158" t="s">
        <v>562</v>
      </c>
      <c r="E214" s="158" t="s">
        <v>528</v>
      </c>
      <c r="F214" s="136">
        <v>135781.46</v>
      </c>
      <c r="G214" s="81" t="s">
        <v>563</v>
      </c>
      <c r="H214" s="350"/>
      <c r="I214" s="353"/>
      <c r="J214" s="139"/>
      <c r="K214" s="139"/>
      <c r="L214" s="139"/>
      <c r="M214" s="139"/>
      <c r="N214" s="139"/>
      <c r="O214" s="139"/>
      <c r="P214" s="139"/>
      <c r="Q214" s="139"/>
      <c r="R214" s="139"/>
      <c r="S214" s="139"/>
      <c r="T214" s="139"/>
      <c r="U214" s="139"/>
      <c r="V214" s="139"/>
      <c r="W214" s="139"/>
      <c r="X214" s="139"/>
      <c r="Y214" s="139"/>
      <c r="Z214" s="139"/>
      <c r="AA214" s="139"/>
      <c r="AB214" s="139"/>
      <c r="AC214" s="139"/>
      <c r="AD214" s="139"/>
      <c r="AE214" s="139"/>
      <c r="AF214" s="139"/>
      <c r="AG214" s="139"/>
      <c r="AH214" s="139"/>
      <c r="AI214" s="139"/>
      <c r="AJ214" s="139"/>
      <c r="AK214" s="139"/>
      <c r="AL214" s="139"/>
      <c r="AM214" s="139"/>
      <c r="AN214" s="139"/>
      <c r="AO214" s="139"/>
      <c r="AP214" s="139"/>
      <c r="AQ214" s="139"/>
      <c r="AR214" s="139"/>
      <c r="AS214" s="139"/>
      <c r="AT214" s="139"/>
      <c r="AU214" s="139"/>
      <c r="AV214" s="139"/>
      <c r="AW214" s="139"/>
      <c r="AX214" s="139"/>
      <c r="AY214" s="139"/>
      <c r="AZ214" s="139"/>
      <c r="BA214" s="139"/>
      <c r="BB214" s="139"/>
      <c r="BC214" s="139"/>
      <c r="BD214" s="139"/>
      <c r="BE214" s="139"/>
      <c r="BF214" s="139"/>
      <c r="BG214" s="139"/>
      <c r="BH214" s="139"/>
      <c r="BI214" s="139"/>
      <c r="BJ214" s="139"/>
      <c r="BK214" s="139"/>
      <c r="BL214" s="139"/>
      <c r="BM214" s="139"/>
      <c r="BN214" s="139"/>
      <c r="BO214" s="139"/>
      <c r="BP214" s="139"/>
      <c r="BQ214" s="139"/>
      <c r="BR214" s="139"/>
      <c r="BS214" s="139"/>
      <c r="BT214" s="139"/>
      <c r="BU214" s="139"/>
      <c r="BV214" s="139"/>
      <c r="BW214" s="139"/>
      <c r="BX214" s="139"/>
      <c r="BY214" s="139"/>
      <c r="BZ214" s="139"/>
      <c r="CA214" s="139"/>
      <c r="CB214" s="139"/>
      <c r="CC214" s="139"/>
      <c r="CD214" s="139"/>
      <c r="CE214" s="139"/>
      <c r="CF214" s="139"/>
      <c r="CG214" s="139"/>
      <c r="CH214" s="139"/>
      <c r="CI214" s="139"/>
      <c r="CJ214" s="139"/>
      <c r="CK214" s="139"/>
      <c r="CL214" s="139"/>
      <c r="CM214" s="139"/>
      <c r="CN214" s="139"/>
      <c r="CO214" s="139"/>
      <c r="CP214" s="139"/>
      <c r="CQ214" s="139"/>
      <c r="CR214" s="139"/>
      <c r="CS214" s="139"/>
      <c r="CT214" s="139"/>
      <c r="CU214" s="139"/>
      <c r="CV214" s="139"/>
      <c r="CW214" s="139"/>
      <c r="CX214" s="139"/>
      <c r="CY214" s="139"/>
      <c r="CZ214" s="139"/>
      <c r="DA214" s="139"/>
      <c r="DB214" s="139"/>
      <c r="DC214" s="139"/>
      <c r="DD214" s="139"/>
      <c r="DE214" s="139"/>
      <c r="DF214" s="139"/>
      <c r="DG214" s="139"/>
      <c r="DH214" s="139"/>
      <c r="DI214" s="139"/>
      <c r="DJ214" s="139"/>
      <c r="DK214" s="139"/>
      <c r="DL214" s="139"/>
      <c r="DM214" s="139"/>
      <c r="DN214" s="139"/>
      <c r="DO214" s="139"/>
      <c r="DP214" s="139"/>
      <c r="DQ214" s="139"/>
      <c r="DR214" s="139"/>
      <c r="DS214" s="139"/>
      <c r="DT214" s="139"/>
      <c r="DU214" s="139"/>
      <c r="DV214" s="139"/>
      <c r="DW214" s="139"/>
      <c r="DX214" s="139"/>
      <c r="DY214" s="139"/>
      <c r="DZ214" s="139"/>
      <c r="EA214" s="139"/>
      <c r="EB214" s="139"/>
      <c r="EC214" s="139"/>
      <c r="ED214" s="139"/>
      <c r="EE214" s="139"/>
      <c r="EF214" s="139"/>
      <c r="EG214" s="139"/>
      <c r="EH214" s="139"/>
      <c r="EI214" s="139"/>
      <c r="EJ214" s="139"/>
      <c r="EK214" s="139"/>
      <c r="EL214" s="139"/>
      <c r="EM214" s="139"/>
      <c r="EN214" s="139"/>
      <c r="EO214" s="139"/>
      <c r="EP214" s="139"/>
      <c r="EQ214" s="139"/>
      <c r="ER214" s="139"/>
      <c r="ES214" s="139"/>
      <c r="ET214" s="139"/>
      <c r="EU214" s="139"/>
      <c r="EV214" s="139"/>
      <c r="EW214" s="139"/>
      <c r="EX214" s="139"/>
      <c r="EY214" s="139"/>
      <c r="EZ214" s="139"/>
      <c r="FA214" s="139"/>
      <c r="FB214" s="139"/>
      <c r="FC214" s="139"/>
      <c r="FD214" s="139"/>
      <c r="FE214" s="139"/>
      <c r="FF214" s="139"/>
      <c r="FG214" s="139"/>
      <c r="FH214" s="139"/>
      <c r="FI214" s="139"/>
      <c r="FJ214" s="139"/>
      <c r="FK214" s="139"/>
      <c r="FL214" s="139"/>
      <c r="FM214" s="139"/>
      <c r="FN214" s="139"/>
      <c r="FO214" s="139"/>
      <c r="FP214" s="139"/>
      <c r="FQ214" s="139"/>
      <c r="FR214" s="139"/>
      <c r="FS214" s="139"/>
      <c r="FT214" s="139"/>
      <c r="FU214" s="139"/>
      <c r="FV214" s="139"/>
      <c r="FW214" s="139"/>
      <c r="FX214" s="139"/>
      <c r="FY214" s="139"/>
      <c r="FZ214" s="139"/>
      <c r="GA214" s="139"/>
      <c r="GB214" s="139"/>
      <c r="GC214" s="139"/>
      <c r="GD214" s="139"/>
      <c r="GE214" s="139"/>
      <c r="GF214" s="139"/>
      <c r="GG214" s="139"/>
      <c r="GH214" s="139"/>
      <c r="GI214" s="139"/>
      <c r="GJ214" s="139"/>
      <c r="GK214" s="139"/>
      <c r="GL214" s="139"/>
      <c r="GM214" s="139"/>
      <c r="GN214" s="139"/>
      <c r="GO214" s="139"/>
      <c r="GP214" s="139"/>
      <c r="GQ214" s="139"/>
      <c r="GR214" s="139"/>
      <c r="GS214" s="139"/>
      <c r="GT214" s="139"/>
      <c r="GU214" s="139"/>
      <c r="GV214" s="139"/>
      <c r="GW214" s="139"/>
      <c r="GX214" s="139"/>
      <c r="GY214" s="139"/>
      <c r="GZ214" s="139"/>
      <c r="HA214" s="139"/>
      <c r="HB214" s="139"/>
      <c r="HC214" s="139"/>
      <c r="HD214" s="139"/>
      <c r="HE214" s="139"/>
      <c r="HF214" s="139"/>
      <c r="HG214" s="139"/>
      <c r="HH214" s="139"/>
      <c r="HI214" s="139"/>
      <c r="HJ214" s="139"/>
      <c r="HK214" s="139"/>
      <c r="HL214" s="139"/>
      <c r="HM214" s="139"/>
      <c r="HN214" s="139"/>
      <c r="HO214" s="139"/>
      <c r="HP214" s="139"/>
      <c r="HQ214" s="139"/>
      <c r="HR214" s="139"/>
      <c r="HS214" s="139"/>
      <c r="HT214" s="139"/>
      <c r="HU214" s="139"/>
      <c r="HV214" s="139"/>
      <c r="HW214" s="139"/>
      <c r="HX214" s="139"/>
      <c r="HY214" s="139"/>
      <c r="HZ214" s="139"/>
      <c r="IA214" s="139"/>
      <c r="IB214" s="139"/>
    </row>
    <row r="215" spans="1:236" s="1" customFormat="1" ht="58.5" customHeight="1" x14ac:dyDescent="0.2">
      <c r="A215" s="157">
        <f t="shared" si="3"/>
        <v>21</v>
      </c>
      <c r="B215" s="90" t="s">
        <v>335</v>
      </c>
      <c r="C215" s="105" t="s">
        <v>557</v>
      </c>
      <c r="D215" s="158" t="s">
        <v>564</v>
      </c>
      <c r="E215" s="158" t="s">
        <v>530</v>
      </c>
      <c r="F215" s="136">
        <v>358036.47</v>
      </c>
      <c r="G215" s="81" t="s">
        <v>565</v>
      </c>
      <c r="H215" s="350"/>
      <c r="I215" s="353"/>
      <c r="J215" s="139"/>
      <c r="K215" s="139"/>
      <c r="L215" s="139"/>
      <c r="M215" s="139"/>
      <c r="N215" s="139"/>
      <c r="O215" s="139"/>
      <c r="P215" s="139"/>
      <c r="Q215" s="139"/>
      <c r="R215" s="139"/>
      <c r="S215" s="139"/>
      <c r="T215" s="139"/>
      <c r="U215" s="139"/>
      <c r="V215" s="139"/>
      <c r="W215" s="139"/>
      <c r="X215" s="139"/>
      <c r="Y215" s="139"/>
      <c r="Z215" s="139"/>
      <c r="AA215" s="139"/>
      <c r="AB215" s="139"/>
      <c r="AC215" s="139"/>
      <c r="AD215" s="139"/>
      <c r="AE215" s="139"/>
      <c r="AF215" s="139"/>
      <c r="AG215" s="139"/>
      <c r="AH215" s="139"/>
      <c r="AI215" s="139"/>
      <c r="AJ215" s="139"/>
      <c r="AK215" s="139"/>
      <c r="AL215" s="139"/>
      <c r="AM215" s="139"/>
      <c r="AN215" s="139"/>
      <c r="AO215" s="139"/>
      <c r="AP215" s="139"/>
      <c r="AQ215" s="139"/>
      <c r="AR215" s="139"/>
      <c r="AS215" s="139"/>
      <c r="AT215" s="139"/>
      <c r="AU215" s="139"/>
      <c r="AV215" s="139"/>
      <c r="AW215" s="139"/>
      <c r="AX215" s="139"/>
      <c r="AY215" s="139"/>
      <c r="AZ215" s="139"/>
      <c r="BA215" s="139"/>
      <c r="BB215" s="139"/>
      <c r="BC215" s="139"/>
      <c r="BD215" s="139"/>
      <c r="BE215" s="139"/>
      <c r="BF215" s="139"/>
      <c r="BG215" s="139"/>
      <c r="BH215" s="139"/>
      <c r="BI215" s="139"/>
      <c r="BJ215" s="139"/>
      <c r="BK215" s="139"/>
      <c r="BL215" s="139"/>
      <c r="BM215" s="139"/>
      <c r="BN215" s="139"/>
      <c r="BO215" s="139"/>
      <c r="BP215" s="139"/>
      <c r="BQ215" s="139"/>
      <c r="BR215" s="139"/>
      <c r="BS215" s="139"/>
      <c r="BT215" s="139"/>
      <c r="BU215" s="139"/>
      <c r="BV215" s="139"/>
      <c r="BW215" s="139"/>
      <c r="BX215" s="139"/>
      <c r="BY215" s="139"/>
      <c r="BZ215" s="139"/>
      <c r="CA215" s="139"/>
      <c r="CB215" s="139"/>
      <c r="CC215" s="139"/>
      <c r="CD215" s="139"/>
      <c r="CE215" s="139"/>
      <c r="CF215" s="139"/>
      <c r="CG215" s="139"/>
      <c r="CH215" s="139"/>
      <c r="CI215" s="139"/>
      <c r="CJ215" s="139"/>
      <c r="CK215" s="139"/>
      <c r="CL215" s="139"/>
      <c r="CM215" s="139"/>
      <c r="CN215" s="139"/>
      <c r="CO215" s="139"/>
      <c r="CP215" s="139"/>
      <c r="CQ215" s="139"/>
      <c r="CR215" s="139"/>
      <c r="CS215" s="139"/>
      <c r="CT215" s="139"/>
      <c r="CU215" s="139"/>
      <c r="CV215" s="139"/>
      <c r="CW215" s="139"/>
      <c r="CX215" s="139"/>
      <c r="CY215" s="139"/>
      <c r="CZ215" s="139"/>
      <c r="DA215" s="139"/>
      <c r="DB215" s="139"/>
      <c r="DC215" s="139"/>
      <c r="DD215" s="139"/>
      <c r="DE215" s="139"/>
      <c r="DF215" s="139"/>
      <c r="DG215" s="139"/>
      <c r="DH215" s="139"/>
      <c r="DI215" s="139"/>
      <c r="DJ215" s="139"/>
      <c r="DK215" s="139"/>
      <c r="DL215" s="139"/>
      <c r="DM215" s="139"/>
      <c r="DN215" s="139"/>
      <c r="DO215" s="139"/>
      <c r="DP215" s="139"/>
      <c r="DQ215" s="139"/>
      <c r="DR215" s="139"/>
      <c r="DS215" s="139"/>
      <c r="DT215" s="139"/>
      <c r="DU215" s="139"/>
      <c r="DV215" s="139"/>
      <c r="DW215" s="139"/>
      <c r="DX215" s="139"/>
      <c r="DY215" s="139"/>
      <c r="DZ215" s="139"/>
      <c r="EA215" s="139"/>
      <c r="EB215" s="139"/>
      <c r="EC215" s="139"/>
      <c r="ED215" s="139"/>
      <c r="EE215" s="139"/>
      <c r="EF215" s="139"/>
      <c r="EG215" s="139"/>
      <c r="EH215" s="139"/>
      <c r="EI215" s="139"/>
      <c r="EJ215" s="139"/>
      <c r="EK215" s="139"/>
      <c r="EL215" s="139"/>
      <c r="EM215" s="139"/>
      <c r="EN215" s="139"/>
      <c r="EO215" s="139"/>
      <c r="EP215" s="139"/>
      <c r="EQ215" s="139"/>
      <c r="ER215" s="139"/>
      <c r="ES215" s="139"/>
      <c r="ET215" s="139"/>
      <c r="EU215" s="139"/>
      <c r="EV215" s="139"/>
      <c r="EW215" s="139"/>
      <c r="EX215" s="139"/>
      <c r="EY215" s="139"/>
      <c r="EZ215" s="139"/>
      <c r="FA215" s="139"/>
      <c r="FB215" s="139"/>
      <c r="FC215" s="139"/>
      <c r="FD215" s="139"/>
      <c r="FE215" s="139"/>
      <c r="FF215" s="139"/>
      <c r="FG215" s="139"/>
      <c r="FH215" s="139"/>
      <c r="FI215" s="139"/>
      <c r="FJ215" s="139"/>
      <c r="FK215" s="139"/>
      <c r="FL215" s="139"/>
      <c r="FM215" s="139"/>
      <c r="FN215" s="139"/>
      <c r="FO215" s="139"/>
      <c r="FP215" s="139"/>
      <c r="FQ215" s="139"/>
      <c r="FR215" s="139"/>
      <c r="FS215" s="139"/>
      <c r="FT215" s="139"/>
      <c r="FU215" s="139"/>
      <c r="FV215" s="139"/>
      <c r="FW215" s="139"/>
      <c r="FX215" s="139"/>
      <c r="FY215" s="139"/>
      <c r="FZ215" s="139"/>
      <c r="GA215" s="139"/>
      <c r="GB215" s="139"/>
      <c r="GC215" s="139"/>
      <c r="GD215" s="139"/>
      <c r="GE215" s="139"/>
      <c r="GF215" s="139"/>
      <c r="GG215" s="139"/>
      <c r="GH215" s="139"/>
      <c r="GI215" s="139"/>
      <c r="GJ215" s="139"/>
      <c r="GK215" s="139"/>
      <c r="GL215" s="139"/>
      <c r="GM215" s="139"/>
      <c r="GN215" s="139"/>
      <c r="GO215" s="139"/>
      <c r="GP215" s="139"/>
      <c r="GQ215" s="139"/>
      <c r="GR215" s="139"/>
      <c r="GS215" s="139"/>
      <c r="GT215" s="139"/>
      <c r="GU215" s="139"/>
      <c r="GV215" s="139"/>
      <c r="GW215" s="139"/>
      <c r="GX215" s="139"/>
      <c r="GY215" s="139"/>
      <c r="GZ215" s="139"/>
      <c r="HA215" s="139"/>
      <c r="HB215" s="139"/>
      <c r="HC215" s="139"/>
      <c r="HD215" s="139"/>
      <c r="HE215" s="139"/>
      <c r="HF215" s="139"/>
      <c r="HG215" s="139"/>
      <c r="HH215" s="139"/>
      <c r="HI215" s="139"/>
      <c r="HJ215" s="139"/>
      <c r="HK215" s="139"/>
      <c r="HL215" s="139"/>
      <c r="HM215" s="139"/>
      <c r="HN215" s="139"/>
      <c r="HO215" s="139"/>
      <c r="HP215" s="139"/>
      <c r="HQ215" s="139"/>
      <c r="HR215" s="139"/>
      <c r="HS215" s="139"/>
      <c r="HT215" s="139"/>
      <c r="HU215" s="139"/>
      <c r="HV215" s="139"/>
      <c r="HW215" s="139"/>
      <c r="HX215" s="139"/>
      <c r="HY215" s="139"/>
      <c r="HZ215" s="139"/>
      <c r="IA215" s="139"/>
      <c r="IB215" s="139"/>
    </row>
    <row r="216" spans="1:236" s="1" customFormat="1" ht="39" x14ac:dyDescent="0.2">
      <c r="A216" s="157">
        <f t="shared" si="3"/>
        <v>22</v>
      </c>
      <c r="B216" s="105" t="s">
        <v>335</v>
      </c>
      <c r="C216" s="105" t="s">
        <v>557</v>
      </c>
      <c r="D216" s="158" t="s">
        <v>566</v>
      </c>
      <c r="E216" s="158" t="s">
        <v>548</v>
      </c>
      <c r="F216" s="136">
        <v>392600.01</v>
      </c>
      <c r="G216" s="340" t="s">
        <v>563</v>
      </c>
      <c r="H216" s="350"/>
      <c r="I216" s="353"/>
      <c r="J216" s="139"/>
      <c r="K216" s="139"/>
      <c r="L216" s="139"/>
      <c r="M216" s="139"/>
      <c r="N216" s="139"/>
      <c r="O216" s="139"/>
      <c r="P216" s="139"/>
      <c r="Q216" s="139"/>
      <c r="R216" s="139"/>
      <c r="S216" s="139"/>
      <c r="T216" s="139"/>
      <c r="U216" s="139"/>
      <c r="V216" s="139"/>
      <c r="W216" s="139"/>
      <c r="X216" s="139"/>
      <c r="Y216" s="139"/>
      <c r="Z216" s="139"/>
      <c r="AA216" s="139"/>
      <c r="AB216" s="139"/>
      <c r="AC216" s="139"/>
      <c r="AD216" s="139"/>
      <c r="AE216" s="139"/>
      <c r="AF216" s="139"/>
      <c r="AG216" s="139"/>
      <c r="AH216" s="139"/>
      <c r="AI216" s="139"/>
      <c r="AJ216" s="139"/>
      <c r="AK216" s="139"/>
      <c r="AL216" s="139"/>
      <c r="AM216" s="139"/>
      <c r="AN216" s="139"/>
      <c r="AO216" s="139"/>
      <c r="AP216" s="139"/>
      <c r="AQ216" s="139"/>
      <c r="AR216" s="139"/>
      <c r="AS216" s="139"/>
      <c r="AT216" s="139"/>
      <c r="AU216" s="139"/>
      <c r="AV216" s="139"/>
      <c r="AW216" s="139"/>
      <c r="AX216" s="139"/>
      <c r="AY216" s="139"/>
      <c r="AZ216" s="139"/>
      <c r="BA216" s="139"/>
      <c r="BB216" s="139"/>
      <c r="BC216" s="139"/>
      <c r="BD216" s="139"/>
      <c r="BE216" s="139"/>
      <c r="BF216" s="139"/>
      <c r="BG216" s="139"/>
      <c r="BH216" s="139"/>
      <c r="BI216" s="139"/>
      <c r="BJ216" s="139"/>
      <c r="BK216" s="139"/>
      <c r="BL216" s="139"/>
      <c r="BM216" s="139"/>
      <c r="BN216" s="139"/>
      <c r="BO216" s="139"/>
      <c r="BP216" s="139"/>
      <c r="BQ216" s="139"/>
      <c r="BR216" s="139"/>
      <c r="BS216" s="139"/>
      <c r="BT216" s="139"/>
      <c r="BU216" s="139"/>
      <c r="BV216" s="139"/>
      <c r="BW216" s="139"/>
      <c r="BX216" s="139"/>
      <c r="BY216" s="139"/>
      <c r="BZ216" s="139"/>
      <c r="CA216" s="139"/>
      <c r="CB216" s="139"/>
      <c r="CC216" s="139"/>
      <c r="CD216" s="139"/>
      <c r="CE216" s="139"/>
      <c r="CF216" s="139"/>
      <c r="CG216" s="139"/>
      <c r="CH216" s="139"/>
      <c r="CI216" s="139"/>
      <c r="CJ216" s="139"/>
      <c r="CK216" s="139"/>
      <c r="CL216" s="139"/>
      <c r="CM216" s="139"/>
      <c r="CN216" s="139"/>
      <c r="CO216" s="139"/>
      <c r="CP216" s="139"/>
      <c r="CQ216" s="139"/>
      <c r="CR216" s="139"/>
      <c r="CS216" s="139"/>
      <c r="CT216" s="139"/>
      <c r="CU216" s="139"/>
      <c r="CV216" s="139"/>
      <c r="CW216" s="139"/>
      <c r="CX216" s="139"/>
      <c r="CY216" s="139"/>
      <c r="CZ216" s="139"/>
      <c r="DA216" s="139"/>
      <c r="DB216" s="139"/>
      <c r="DC216" s="139"/>
      <c r="DD216" s="139"/>
      <c r="DE216" s="139"/>
      <c r="DF216" s="139"/>
      <c r="DG216" s="139"/>
      <c r="DH216" s="139"/>
      <c r="DI216" s="139"/>
      <c r="DJ216" s="139"/>
      <c r="DK216" s="139"/>
      <c r="DL216" s="139"/>
      <c r="DM216" s="139"/>
      <c r="DN216" s="139"/>
      <c r="DO216" s="139"/>
      <c r="DP216" s="139"/>
      <c r="DQ216" s="139"/>
      <c r="DR216" s="139"/>
      <c r="DS216" s="139"/>
      <c r="DT216" s="139"/>
      <c r="DU216" s="139"/>
      <c r="DV216" s="139"/>
      <c r="DW216" s="139"/>
      <c r="DX216" s="139"/>
      <c r="DY216" s="139"/>
      <c r="DZ216" s="139"/>
      <c r="EA216" s="139"/>
      <c r="EB216" s="139"/>
      <c r="EC216" s="139"/>
      <c r="ED216" s="139"/>
      <c r="EE216" s="139"/>
      <c r="EF216" s="139"/>
      <c r="EG216" s="139"/>
      <c r="EH216" s="139"/>
      <c r="EI216" s="139"/>
      <c r="EJ216" s="139"/>
      <c r="EK216" s="139"/>
      <c r="EL216" s="139"/>
      <c r="EM216" s="139"/>
      <c r="EN216" s="139"/>
      <c r="EO216" s="139"/>
      <c r="EP216" s="139"/>
      <c r="EQ216" s="139"/>
      <c r="ER216" s="139"/>
      <c r="ES216" s="139"/>
      <c r="ET216" s="139"/>
      <c r="EU216" s="139"/>
      <c r="EV216" s="139"/>
      <c r="EW216" s="139"/>
      <c r="EX216" s="139"/>
      <c r="EY216" s="139"/>
      <c r="EZ216" s="139"/>
      <c r="FA216" s="139"/>
      <c r="FB216" s="139"/>
      <c r="FC216" s="139"/>
      <c r="FD216" s="139"/>
      <c r="FE216" s="139"/>
      <c r="FF216" s="139"/>
      <c r="FG216" s="139"/>
      <c r="FH216" s="139"/>
      <c r="FI216" s="139"/>
      <c r="FJ216" s="139"/>
      <c r="FK216" s="139"/>
      <c r="FL216" s="139"/>
      <c r="FM216" s="139"/>
      <c r="FN216" s="139"/>
      <c r="FO216" s="139"/>
      <c r="FP216" s="139"/>
      <c r="FQ216" s="139"/>
      <c r="FR216" s="139"/>
      <c r="FS216" s="139"/>
      <c r="FT216" s="139"/>
      <c r="FU216" s="139"/>
      <c r="FV216" s="139"/>
      <c r="FW216" s="139"/>
      <c r="FX216" s="139"/>
      <c r="FY216" s="139"/>
      <c r="FZ216" s="139"/>
      <c r="GA216" s="139"/>
      <c r="GB216" s="139"/>
      <c r="GC216" s="139"/>
      <c r="GD216" s="139"/>
      <c r="GE216" s="139"/>
      <c r="GF216" s="139"/>
      <c r="GG216" s="139"/>
      <c r="GH216" s="139"/>
      <c r="GI216" s="139"/>
      <c r="GJ216" s="139"/>
      <c r="GK216" s="139"/>
      <c r="GL216" s="139"/>
      <c r="GM216" s="139"/>
      <c r="GN216" s="139"/>
      <c r="GO216" s="139"/>
      <c r="GP216" s="139"/>
      <c r="GQ216" s="139"/>
      <c r="GR216" s="139"/>
      <c r="GS216" s="139"/>
      <c r="GT216" s="139"/>
      <c r="GU216" s="139"/>
      <c r="GV216" s="139"/>
      <c r="GW216" s="139"/>
      <c r="GX216" s="139"/>
      <c r="GY216" s="139"/>
      <c r="GZ216" s="139"/>
      <c r="HA216" s="139"/>
      <c r="HB216" s="139"/>
      <c r="HC216" s="139"/>
      <c r="HD216" s="139"/>
      <c r="HE216" s="139"/>
      <c r="HF216" s="139"/>
      <c r="HG216" s="139"/>
      <c r="HH216" s="139"/>
      <c r="HI216" s="139"/>
      <c r="HJ216" s="139"/>
      <c r="HK216" s="139"/>
      <c r="HL216" s="139"/>
      <c r="HM216" s="139"/>
      <c r="HN216" s="139"/>
      <c r="HO216" s="139"/>
      <c r="HP216" s="139"/>
      <c r="HQ216" s="139"/>
      <c r="HR216" s="139"/>
      <c r="HS216" s="139"/>
      <c r="HT216" s="139"/>
      <c r="HU216" s="139"/>
      <c r="HV216" s="139"/>
      <c r="HW216" s="139"/>
      <c r="HX216" s="139"/>
      <c r="HY216" s="139"/>
      <c r="HZ216" s="139"/>
      <c r="IA216" s="139"/>
      <c r="IB216" s="139"/>
    </row>
    <row r="217" spans="1:236" s="1" customFormat="1" ht="39" x14ac:dyDescent="0.2">
      <c r="A217" s="157">
        <f t="shared" si="3"/>
        <v>23</v>
      </c>
      <c r="B217" s="105" t="s">
        <v>335</v>
      </c>
      <c r="C217" s="105" t="s">
        <v>557</v>
      </c>
      <c r="D217" s="158" t="s">
        <v>567</v>
      </c>
      <c r="E217" s="158" t="s">
        <v>533</v>
      </c>
      <c r="F217" s="136">
        <v>445292.94</v>
      </c>
      <c r="G217" s="342"/>
      <c r="H217" s="350"/>
      <c r="I217" s="353"/>
      <c r="J217" s="139"/>
      <c r="K217" s="139"/>
      <c r="L217" s="139"/>
      <c r="M217" s="139"/>
      <c r="N217" s="139"/>
      <c r="O217" s="139"/>
      <c r="P217" s="139"/>
      <c r="Q217" s="139"/>
      <c r="R217" s="139"/>
      <c r="S217" s="139"/>
      <c r="T217" s="139"/>
      <c r="U217" s="139"/>
      <c r="V217" s="139"/>
      <c r="W217" s="139"/>
      <c r="X217" s="139"/>
      <c r="Y217" s="139"/>
      <c r="Z217" s="139"/>
      <c r="AA217" s="139"/>
      <c r="AB217" s="139"/>
      <c r="AC217" s="139"/>
      <c r="AD217" s="139"/>
      <c r="AE217" s="139"/>
      <c r="AF217" s="139"/>
      <c r="AG217" s="139"/>
      <c r="AH217" s="139"/>
      <c r="AI217" s="139"/>
      <c r="AJ217" s="139"/>
      <c r="AK217" s="139"/>
      <c r="AL217" s="139"/>
      <c r="AM217" s="139"/>
      <c r="AN217" s="139"/>
      <c r="AO217" s="139"/>
      <c r="AP217" s="139"/>
      <c r="AQ217" s="139"/>
      <c r="AR217" s="139"/>
      <c r="AS217" s="139"/>
      <c r="AT217" s="139"/>
      <c r="AU217" s="139"/>
      <c r="AV217" s="139"/>
      <c r="AW217" s="139"/>
      <c r="AX217" s="139"/>
      <c r="AY217" s="139"/>
      <c r="AZ217" s="139"/>
      <c r="BA217" s="139"/>
      <c r="BB217" s="139"/>
      <c r="BC217" s="139"/>
      <c r="BD217" s="139"/>
      <c r="BE217" s="139"/>
      <c r="BF217" s="139"/>
      <c r="BG217" s="139"/>
      <c r="BH217" s="139"/>
      <c r="BI217" s="139"/>
      <c r="BJ217" s="139"/>
      <c r="BK217" s="139"/>
      <c r="BL217" s="139"/>
      <c r="BM217" s="139"/>
      <c r="BN217" s="139"/>
      <c r="BO217" s="139"/>
      <c r="BP217" s="139"/>
      <c r="BQ217" s="139"/>
      <c r="BR217" s="139"/>
      <c r="BS217" s="139"/>
      <c r="BT217" s="139"/>
      <c r="BU217" s="139"/>
      <c r="BV217" s="139"/>
      <c r="BW217" s="139"/>
      <c r="BX217" s="139"/>
      <c r="BY217" s="139"/>
      <c r="BZ217" s="139"/>
      <c r="CA217" s="139"/>
      <c r="CB217" s="139"/>
      <c r="CC217" s="139"/>
      <c r="CD217" s="139"/>
      <c r="CE217" s="139"/>
      <c r="CF217" s="139"/>
      <c r="CG217" s="139"/>
      <c r="CH217" s="139"/>
      <c r="CI217" s="139"/>
      <c r="CJ217" s="139"/>
      <c r="CK217" s="139"/>
      <c r="CL217" s="139"/>
      <c r="CM217" s="139"/>
      <c r="CN217" s="139"/>
      <c r="CO217" s="139"/>
      <c r="CP217" s="139"/>
      <c r="CQ217" s="139"/>
      <c r="CR217" s="139"/>
      <c r="CS217" s="139"/>
      <c r="CT217" s="139"/>
      <c r="CU217" s="139"/>
      <c r="CV217" s="139"/>
      <c r="CW217" s="139"/>
      <c r="CX217" s="139"/>
      <c r="CY217" s="139"/>
      <c r="CZ217" s="139"/>
      <c r="DA217" s="139"/>
      <c r="DB217" s="139"/>
      <c r="DC217" s="139"/>
      <c r="DD217" s="139"/>
      <c r="DE217" s="139"/>
      <c r="DF217" s="139"/>
      <c r="DG217" s="139"/>
      <c r="DH217" s="139"/>
      <c r="DI217" s="139"/>
      <c r="DJ217" s="139"/>
      <c r="DK217" s="139"/>
      <c r="DL217" s="139"/>
      <c r="DM217" s="139"/>
      <c r="DN217" s="139"/>
      <c r="DO217" s="139"/>
      <c r="DP217" s="139"/>
      <c r="DQ217" s="139"/>
      <c r="DR217" s="139"/>
      <c r="DS217" s="139"/>
      <c r="DT217" s="139"/>
      <c r="DU217" s="139"/>
      <c r="DV217" s="139"/>
      <c r="DW217" s="139"/>
      <c r="DX217" s="139"/>
      <c r="DY217" s="139"/>
      <c r="DZ217" s="139"/>
      <c r="EA217" s="139"/>
      <c r="EB217" s="139"/>
      <c r="EC217" s="139"/>
      <c r="ED217" s="139"/>
      <c r="EE217" s="139"/>
      <c r="EF217" s="139"/>
      <c r="EG217" s="139"/>
      <c r="EH217" s="139"/>
      <c r="EI217" s="139"/>
      <c r="EJ217" s="139"/>
      <c r="EK217" s="139"/>
      <c r="EL217" s="139"/>
      <c r="EM217" s="139"/>
      <c r="EN217" s="139"/>
      <c r="EO217" s="139"/>
      <c r="EP217" s="139"/>
      <c r="EQ217" s="139"/>
      <c r="ER217" s="139"/>
      <c r="ES217" s="139"/>
      <c r="ET217" s="139"/>
      <c r="EU217" s="139"/>
      <c r="EV217" s="139"/>
      <c r="EW217" s="139"/>
      <c r="EX217" s="139"/>
      <c r="EY217" s="139"/>
      <c r="EZ217" s="139"/>
      <c r="FA217" s="139"/>
      <c r="FB217" s="139"/>
      <c r="FC217" s="139"/>
      <c r="FD217" s="139"/>
      <c r="FE217" s="139"/>
      <c r="FF217" s="139"/>
      <c r="FG217" s="139"/>
      <c r="FH217" s="139"/>
      <c r="FI217" s="139"/>
      <c r="FJ217" s="139"/>
      <c r="FK217" s="139"/>
      <c r="FL217" s="139"/>
      <c r="FM217" s="139"/>
      <c r="FN217" s="139"/>
      <c r="FO217" s="139"/>
      <c r="FP217" s="139"/>
      <c r="FQ217" s="139"/>
      <c r="FR217" s="139"/>
      <c r="FS217" s="139"/>
      <c r="FT217" s="139"/>
      <c r="FU217" s="139"/>
      <c r="FV217" s="139"/>
      <c r="FW217" s="139"/>
      <c r="FX217" s="139"/>
      <c r="FY217" s="139"/>
      <c r="FZ217" s="139"/>
      <c r="GA217" s="139"/>
      <c r="GB217" s="139"/>
      <c r="GC217" s="139"/>
      <c r="GD217" s="139"/>
      <c r="GE217" s="139"/>
      <c r="GF217" s="139"/>
      <c r="GG217" s="139"/>
      <c r="GH217" s="139"/>
      <c r="GI217" s="139"/>
      <c r="GJ217" s="139"/>
      <c r="GK217" s="139"/>
      <c r="GL217" s="139"/>
      <c r="GM217" s="139"/>
      <c r="GN217" s="139"/>
      <c r="GO217" s="139"/>
      <c r="GP217" s="139"/>
      <c r="GQ217" s="139"/>
      <c r="GR217" s="139"/>
      <c r="GS217" s="139"/>
      <c r="GT217" s="139"/>
      <c r="GU217" s="139"/>
      <c r="GV217" s="139"/>
      <c r="GW217" s="139"/>
      <c r="GX217" s="139"/>
      <c r="GY217" s="139"/>
      <c r="GZ217" s="139"/>
      <c r="HA217" s="139"/>
      <c r="HB217" s="139"/>
      <c r="HC217" s="139"/>
      <c r="HD217" s="139"/>
      <c r="HE217" s="139"/>
      <c r="HF217" s="139"/>
      <c r="HG217" s="139"/>
      <c r="HH217" s="139"/>
      <c r="HI217" s="139"/>
      <c r="HJ217" s="139"/>
      <c r="HK217" s="139"/>
      <c r="HL217" s="139"/>
      <c r="HM217" s="139"/>
      <c r="HN217" s="139"/>
      <c r="HO217" s="139"/>
      <c r="HP217" s="139"/>
      <c r="HQ217" s="139"/>
      <c r="HR217" s="139"/>
      <c r="HS217" s="139"/>
      <c r="HT217" s="139"/>
      <c r="HU217" s="139"/>
      <c r="HV217" s="139"/>
      <c r="HW217" s="139"/>
      <c r="HX217" s="139"/>
      <c r="HY217" s="139"/>
      <c r="HZ217" s="139"/>
      <c r="IA217" s="139"/>
      <c r="IB217" s="139"/>
    </row>
    <row r="218" spans="1:236" s="1" customFormat="1" ht="78" customHeight="1" x14ac:dyDescent="0.2">
      <c r="A218" s="157">
        <f t="shared" si="3"/>
        <v>24</v>
      </c>
      <c r="B218" s="105" t="s">
        <v>335</v>
      </c>
      <c r="C218" s="105" t="s">
        <v>568</v>
      </c>
      <c r="D218" s="158" t="s">
        <v>569</v>
      </c>
      <c r="E218" s="158" t="s">
        <v>570</v>
      </c>
      <c r="F218" s="136">
        <v>323661.43</v>
      </c>
      <c r="G218" s="81" t="s">
        <v>571</v>
      </c>
      <c r="H218" s="350"/>
      <c r="I218" s="353"/>
      <c r="J218" s="139"/>
      <c r="K218" s="139"/>
      <c r="L218" s="139"/>
      <c r="M218" s="139"/>
      <c r="N218" s="139"/>
      <c r="O218" s="139"/>
      <c r="P218" s="139"/>
      <c r="Q218" s="139"/>
      <c r="R218" s="139"/>
      <c r="S218" s="139"/>
      <c r="T218" s="139"/>
      <c r="U218" s="139"/>
      <c r="V218" s="139"/>
      <c r="W218" s="139"/>
      <c r="X218" s="139"/>
      <c r="Y218" s="139"/>
      <c r="Z218" s="139"/>
      <c r="AA218" s="139"/>
      <c r="AB218" s="139"/>
      <c r="AC218" s="139"/>
      <c r="AD218" s="139"/>
      <c r="AE218" s="139"/>
      <c r="AF218" s="139"/>
      <c r="AG218" s="139"/>
      <c r="AH218" s="139"/>
      <c r="AI218" s="139"/>
      <c r="AJ218" s="139"/>
      <c r="AK218" s="139"/>
      <c r="AL218" s="139"/>
      <c r="AM218" s="139"/>
      <c r="AN218" s="139"/>
      <c r="AO218" s="139"/>
      <c r="AP218" s="139"/>
      <c r="AQ218" s="139"/>
      <c r="AR218" s="139"/>
      <c r="AS218" s="139"/>
      <c r="AT218" s="139"/>
      <c r="AU218" s="139"/>
      <c r="AV218" s="139"/>
      <c r="AW218" s="139"/>
      <c r="AX218" s="139"/>
      <c r="AY218" s="139"/>
      <c r="AZ218" s="139"/>
      <c r="BA218" s="139"/>
      <c r="BB218" s="139"/>
      <c r="BC218" s="139"/>
      <c r="BD218" s="139"/>
      <c r="BE218" s="139"/>
      <c r="BF218" s="139"/>
      <c r="BG218" s="139"/>
      <c r="BH218" s="139"/>
      <c r="BI218" s="139"/>
      <c r="BJ218" s="139"/>
      <c r="BK218" s="139"/>
      <c r="BL218" s="139"/>
      <c r="BM218" s="139"/>
      <c r="BN218" s="139"/>
      <c r="BO218" s="139"/>
      <c r="BP218" s="139"/>
      <c r="BQ218" s="139"/>
      <c r="BR218" s="139"/>
      <c r="BS218" s="139"/>
      <c r="BT218" s="139"/>
      <c r="BU218" s="139"/>
      <c r="BV218" s="139"/>
      <c r="BW218" s="139"/>
      <c r="BX218" s="139"/>
      <c r="BY218" s="139"/>
      <c r="BZ218" s="139"/>
      <c r="CA218" s="139"/>
      <c r="CB218" s="139"/>
      <c r="CC218" s="139"/>
      <c r="CD218" s="139"/>
      <c r="CE218" s="139"/>
      <c r="CF218" s="139"/>
      <c r="CG218" s="139"/>
      <c r="CH218" s="139"/>
      <c r="CI218" s="139"/>
      <c r="CJ218" s="139"/>
      <c r="CK218" s="139"/>
      <c r="CL218" s="139"/>
      <c r="CM218" s="139"/>
      <c r="CN218" s="139"/>
      <c r="CO218" s="139"/>
      <c r="CP218" s="139"/>
      <c r="CQ218" s="139"/>
      <c r="CR218" s="139"/>
      <c r="CS218" s="139"/>
      <c r="CT218" s="139"/>
      <c r="CU218" s="139"/>
      <c r="CV218" s="139"/>
      <c r="CW218" s="139"/>
      <c r="CX218" s="139"/>
      <c r="CY218" s="139"/>
      <c r="CZ218" s="139"/>
      <c r="DA218" s="139"/>
      <c r="DB218" s="139"/>
      <c r="DC218" s="139"/>
      <c r="DD218" s="139"/>
      <c r="DE218" s="139"/>
      <c r="DF218" s="139"/>
      <c r="DG218" s="139"/>
      <c r="DH218" s="139"/>
      <c r="DI218" s="139"/>
      <c r="DJ218" s="139"/>
      <c r="DK218" s="139"/>
      <c r="DL218" s="139"/>
      <c r="DM218" s="139"/>
      <c r="DN218" s="139"/>
      <c r="DO218" s="139"/>
      <c r="DP218" s="139"/>
      <c r="DQ218" s="139"/>
      <c r="DR218" s="139"/>
      <c r="DS218" s="139"/>
      <c r="DT218" s="139"/>
      <c r="DU218" s="139"/>
      <c r="DV218" s="139"/>
      <c r="DW218" s="139"/>
      <c r="DX218" s="139"/>
      <c r="DY218" s="139"/>
      <c r="DZ218" s="139"/>
      <c r="EA218" s="139"/>
      <c r="EB218" s="139"/>
      <c r="EC218" s="139"/>
      <c r="ED218" s="139"/>
      <c r="EE218" s="139"/>
      <c r="EF218" s="139"/>
      <c r="EG218" s="139"/>
      <c r="EH218" s="139"/>
      <c r="EI218" s="139"/>
      <c r="EJ218" s="139"/>
      <c r="EK218" s="139"/>
      <c r="EL218" s="139"/>
      <c r="EM218" s="139"/>
      <c r="EN218" s="139"/>
      <c r="EO218" s="139"/>
      <c r="EP218" s="139"/>
      <c r="EQ218" s="139"/>
      <c r="ER218" s="139"/>
      <c r="ES218" s="139"/>
      <c r="ET218" s="139"/>
      <c r="EU218" s="139"/>
      <c r="EV218" s="139"/>
      <c r="EW218" s="139"/>
      <c r="EX218" s="139"/>
      <c r="EY218" s="139"/>
      <c r="EZ218" s="139"/>
      <c r="FA218" s="139"/>
      <c r="FB218" s="139"/>
      <c r="FC218" s="139"/>
      <c r="FD218" s="139"/>
      <c r="FE218" s="139"/>
      <c r="FF218" s="139"/>
      <c r="FG218" s="139"/>
      <c r="FH218" s="139"/>
      <c r="FI218" s="139"/>
      <c r="FJ218" s="139"/>
      <c r="FK218" s="139"/>
      <c r="FL218" s="139"/>
      <c r="FM218" s="139"/>
      <c r="FN218" s="139"/>
      <c r="FO218" s="139"/>
      <c r="FP218" s="139"/>
      <c r="FQ218" s="139"/>
      <c r="FR218" s="139"/>
      <c r="FS218" s="139"/>
      <c r="FT218" s="139"/>
      <c r="FU218" s="139"/>
      <c r="FV218" s="139"/>
      <c r="FW218" s="139"/>
      <c r="FX218" s="139"/>
      <c r="FY218" s="139"/>
      <c r="FZ218" s="139"/>
      <c r="GA218" s="139"/>
      <c r="GB218" s="139"/>
      <c r="GC218" s="139"/>
      <c r="GD218" s="139"/>
      <c r="GE218" s="139"/>
      <c r="GF218" s="139"/>
      <c r="GG218" s="139"/>
      <c r="GH218" s="139"/>
      <c r="GI218" s="139"/>
      <c r="GJ218" s="139"/>
      <c r="GK218" s="139"/>
      <c r="GL218" s="139"/>
      <c r="GM218" s="139"/>
      <c r="GN218" s="139"/>
      <c r="GO218" s="139"/>
      <c r="GP218" s="139"/>
      <c r="GQ218" s="139"/>
      <c r="GR218" s="139"/>
      <c r="GS218" s="139"/>
      <c r="GT218" s="139"/>
      <c r="GU218" s="139"/>
      <c r="GV218" s="139"/>
      <c r="GW218" s="139"/>
      <c r="GX218" s="139"/>
      <c r="GY218" s="139"/>
      <c r="GZ218" s="139"/>
      <c r="HA218" s="139"/>
      <c r="HB218" s="139"/>
      <c r="HC218" s="139"/>
      <c r="HD218" s="139"/>
      <c r="HE218" s="139"/>
      <c r="HF218" s="139"/>
      <c r="HG218" s="139"/>
      <c r="HH218" s="139"/>
      <c r="HI218" s="139"/>
      <c r="HJ218" s="139"/>
      <c r="HK218" s="139"/>
      <c r="HL218" s="139"/>
      <c r="HM218" s="139"/>
      <c r="HN218" s="139"/>
      <c r="HO218" s="139"/>
      <c r="HP218" s="139"/>
      <c r="HQ218" s="139"/>
      <c r="HR218" s="139"/>
      <c r="HS218" s="139"/>
      <c r="HT218" s="139"/>
      <c r="HU218" s="139"/>
      <c r="HV218" s="139"/>
      <c r="HW218" s="139"/>
      <c r="HX218" s="139"/>
      <c r="HY218" s="139"/>
      <c r="HZ218" s="139"/>
      <c r="IA218" s="139"/>
      <c r="IB218" s="139"/>
    </row>
    <row r="219" spans="1:236" s="1" customFormat="1" ht="39" x14ac:dyDescent="0.2">
      <c r="A219" s="157">
        <f t="shared" si="3"/>
        <v>25</v>
      </c>
      <c r="B219" s="105" t="s">
        <v>335</v>
      </c>
      <c r="C219" s="105" t="s">
        <v>568</v>
      </c>
      <c r="D219" s="158" t="s">
        <v>536</v>
      </c>
      <c r="E219" s="158" t="s">
        <v>572</v>
      </c>
      <c r="F219" s="136">
        <v>341225.15</v>
      </c>
      <c r="G219" s="81" t="s">
        <v>573</v>
      </c>
      <c r="H219" s="350"/>
      <c r="I219" s="353"/>
      <c r="J219" s="139"/>
      <c r="K219" s="139"/>
      <c r="L219" s="139"/>
      <c r="M219" s="139"/>
      <c r="N219" s="139"/>
      <c r="O219" s="139"/>
      <c r="P219" s="139"/>
      <c r="Q219" s="139"/>
      <c r="R219" s="139"/>
      <c r="S219" s="139"/>
      <c r="T219" s="139"/>
      <c r="U219" s="139"/>
      <c r="V219" s="139"/>
      <c r="W219" s="139"/>
      <c r="X219" s="139"/>
      <c r="Y219" s="139"/>
      <c r="Z219" s="139"/>
      <c r="AA219" s="139"/>
      <c r="AB219" s="139"/>
      <c r="AC219" s="139"/>
      <c r="AD219" s="139"/>
      <c r="AE219" s="139"/>
      <c r="AF219" s="139"/>
      <c r="AG219" s="139"/>
      <c r="AH219" s="139"/>
      <c r="AI219" s="139"/>
      <c r="AJ219" s="139"/>
      <c r="AK219" s="139"/>
      <c r="AL219" s="139"/>
      <c r="AM219" s="139"/>
      <c r="AN219" s="139"/>
      <c r="AO219" s="139"/>
      <c r="AP219" s="139"/>
      <c r="AQ219" s="139"/>
      <c r="AR219" s="139"/>
      <c r="AS219" s="139"/>
      <c r="AT219" s="139"/>
      <c r="AU219" s="139"/>
      <c r="AV219" s="139"/>
      <c r="AW219" s="139"/>
      <c r="AX219" s="139"/>
      <c r="AY219" s="139"/>
      <c r="AZ219" s="139"/>
      <c r="BA219" s="139"/>
      <c r="BB219" s="139"/>
      <c r="BC219" s="139"/>
      <c r="BD219" s="139"/>
      <c r="BE219" s="139"/>
      <c r="BF219" s="139"/>
      <c r="BG219" s="139"/>
      <c r="BH219" s="139"/>
      <c r="BI219" s="139"/>
      <c r="BJ219" s="139"/>
      <c r="BK219" s="139"/>
      <c r="BL219" s="139"/>
      <c r="BM219" s="139"/>
      <c r="BN219" s="139"/>
      <c r="BO219" s="139"/>
      <c r="BP219" s="139"/>
      <c r="BQ219" s="139"/>
      <c r="BR219" s="139"/>
      <c r="BS219" s="139"/>
      <c r="BT219" s="139"/>
      <c r="BU219" s="139"/>
      <c r="BV219" s="139"/>
      <c r="BW219" s="139"/>
      <c r="BX219" s="139"/>
      <c r="BY219" s="139"/>
      <c r="BZ219" s="139"/>
      <c r="CA219" s="139"/>
      <c r="CB219" s="139"/>
      <c r="CC219" s="139"/>
      <c r="CD219" s="139"/>
      <c r="CE219" s="139"/>
      <c r="CF219" s="139"/>
      <c r="CG219" s="139"/>
      <c r="CH219" s="139"/>
      <c r="CI219" s="139"/>
      <c r="CJ219" s="139"/>
      <c r="CK219" s="139"/>
      <c r="CL219" s="139"/>
      <c r="CM219" s="139"/>
      <c r="CN219" s="139"/>
      <c r="CO219" s="139"/>
      <c r="CP219" s="139"/>
      <c r="CQ219" s="139"/>
      <c r="CR219" s="139"/>
      <c r="CS219" s="139"/>
      <c r="CT219" s="139"/>
      <c r="CU219" s="139"/>
      <c r="CV219" s="139"/>
      <c r="CW219" s="139"/>
      <c r="CX219" s="139"/>
      <c r="CY219" s="139"/>
      <c r="CZ219" s="139"/>
      <c r="DA219" s="139"/>
      <c r="DB219" s="139"/>
      <c r="DC219" s="139"/>
      <c r="DD219" s="139"/>
      <c r="DE219" s="139"/>
      <c r="DF219" s="139"/>
      <c r="DG219" s="139"/>
      <c r="DH219" s="139"/>
      <c r="DI219" s="139"/>
      <c r="DJ219" s="139"/>
      <c r="DK219" s="139"/>
      <c r="DL219" s="139"/>
      <c r="DM219" s="139"/>
      <c r="DN219" s="139"/>
      <c r="DO219" s="139"/>
      <c r="DP219" s="139"/>
      <c r="DQ219" s="139"/>
      <c r="DR219" s="139"/>
      <c r="DS219" s="139"/>
      <c r="DT219" s="139"/>
      <c r="DU219" s="139"/>
      <c r="DV219" s="139"/>
      <c r="DW219" s="139"/>
      <c r="DX219" s="139"/>
      <c r="DY219" s="139"/>
      <c r="DZ219" s="139"/>
      <c r="EA219" s="139"/>
      <c r="EB219" s="139"/>
      <c r="EC219" s="139"/>
      <c r="ED219" s="139"/>
      <c r="EE219" s="139"/>
      <c r="EF219" s="139"/>
      <c r="EG219" s="139"/>
      <c r="EH219" s="139"/>
      <c r="EI219" s="139"/>
      <c r="EJ219" s="139"/>
      <c r="EK219" s="139"/>
      <c r="EL219" s="139"/>
      <c r="EM219" s="139"/>
      <c r="EN219" s="139"/>
      <c r="EO219" s="139"/>
      <c r="EP219" s="139"/>
      <c r="EQ219" s="139"/>
      <c r="ER219" s="139"/>
      <c r="ES219" s="139"/>
      <c r="ET219" s="139"/>
      <c r="EU219" s="139"/>
      <c r="EV219" s="139"/>
      <c r="EW219" s="139"/>
      <c r="EX219" s="139"/>
      <c r="EY219" s="139"/>
      <c r="EZ219" s="139"/>
      <c r="FA219" s="139"/>
      <c r="FB219" s="139"/>
      <c r="FC219" s="139"/>
      <c r="FD219" s="139"/>
      <c r="FE219" s="139"/>
      <c r="FF219" s="139"/>
      <c r="FG219" s="139"/>
      <c r="FH219" s="139"/>
      <c r="FI219" s="139"/>
      <c r="FJ219" s="139"/>
      <c r="FK219" s="139"/>
      <c r="FL219" s="139"/>
      <c r="FM219" s="139"/>
      <c r="FN219" s="139"/>
      <c r="FO219" s="139"/>
      <c r="FP219" s="139"/>
      <c r="FQ219" s="139"/>
      <c r="FR219" s="139"/>
      <c r="FS219" s="139"/>
      <c r="FT219" s="139"/>
      <c r="FU219" s="139"/>
      <c r="FV219" s="139"/>
      <c r="FW219" s="139"/>
      <c r="FX219" s="139"/>
      <c r="FY219" s="139"/>
      <c r="FZ219" s="139"/>
      <c r="GA219" s="139"/>
      <c r="GB219" s="139"/>
      <c r="GC219" s="139"/>
      <c r="GD219" s="139"/>
      <c r="GE219" s="139"/>
      <c r="GF219" s="139"/>
      <c r="GG219" s="139"/>
      <c r="GH219" s="139"/>
      <c r="GI219" s="139"/>
      <c r="GJ219" s="139"/>
      <c r="GK219" s="139"/>
      <c r="GL219" s="139"/>
      <c r="GM219" s="139"/>
      <c r="GN219" s="139"/>
      <c r="GO219" s="139"/>
      <c r="GP219" s="139"/>
      <c r="GQ219" s="139"/>
      <c r="GR219" s="139"/>
      <c r="GS219" s="139"/>
      <c r="GT219" s="139"/>
      <c r="GU219" s="139"/>
      <c r="GV219" s="139"/>
      <c r="GW219" s="139"/>
      <c r="GX219" s="139"/>
      <c r="GY219" s="139"/>
      <c r="GZ219" s="139"/>
      <c r="HA219" s="139"/>
      <c r="HB219" s="139"/>
      <c r="HC219" s="139"/>
      <c r="HD219" s="139"/>
      <c r="HE219" s="139"/>
      <c r="HF219" s="139"/>
      <c r="HG219" s="139"/>
      <c r="HH219" s="139"/>
      <c r="HI219" s="139"/>
      <c r="HJ219" s="139"/>
      <c r="HK219" s="139"/>
      <c r="HL219" s="139"/>
      <c r="HM219" s="139"/>
      <c r="HN219" s="139"/>
      <c r="HO219" s="139"/>
      <c r="HP219" s="139"/>
      <c r="HQ219" s="139"/>
      <c r="HR219" s="139"/>
      <c r="HS219" s="139"/>
      <c r="HT219" s="139"/>
      <c r="HU219" s="139"/>
      <c r="HV219" s="139"/>
      <c r="HW219" s="139"/>
      <c r="HX219" s="139"/>
      <c r="HY219" s="139"/>
      <c r="HZ219" s="139"/>
      <c r="IA219" s="139"/>
      <c r="IB219" s="139"/>
    </row>
    <row r="220" spans="1:236" s="1" customFormat="1" ht="33.75" customHeight="1" x14ac:dyDescent="0.2">
      <c r="A220" s="157">
        <f t="shared" si="3"/>
        <v>26</v>
      </c>
      <c r="B220" s="105" t="s">
        <v>335</v>
      </c>
      <c r="C220" s="105" t="s">
        <v>568</v>
      </c>
      <c r="D220" s="158" t="s">
        <v>518</v>
      </c>
      <c r="E220" s="158" t="s">
        <v>574</v>
      </c>
      <c r="F220" s="136">
        <v>319200.87</v>
      </c>
      <c r="G220" s="340" t="s">
        <v>575</v>
      </c>
      <c r="H220" s="350"/>
      <c r="I220" s="353"/>
      <c r="J220" s="139"/>
      <c r="K220" s="139"/>
      <c r="L220" s="139"/>
      <c r="M220" s="139"/>
      <c r="N220" s="139"/>
      <c r="O220" s="139"/>
      <c r="P220" s="139"/>
      <c r="Q220" s="139"/>
      <c r="R220" s="139"/>
      <c r="S220" s="139"/>
      <c r="T220" s="139"/>
      <c r="U220" s="139"/>
      <c r="V220" s="139"/>
      <c r="W220" s="139"/>
      <c r="X220" s="139"/>
      <c r="Y220" s="139"/>
      <c r="Z220" s="139"/>
      <c r="AA220" s="139"/>
      <c r="AB220" s="139"/>
      <c r="AC220" s="139"/>
      <c r="AD220" s="139"/>
      <c r="AE220" s="139"/>
      <c r="AF220" s="139"/>
      <c r="AG220" s="139"/>
      <c r="AH220" s="139"/>
      <c r="AI220" s="139"/>
      <c r="AJ220" s="139"/>
      <c r="AK220" s="139"/>
      <c r="AL220" s="139"/>
      <c r="AM220" s="139"/>
      <c r="AN220" s="139"/>
      <c r="AO220" s="139"/>
      <c r="AP220" s="139"/>
      <c r="AQ220" s="139"/>
      <c r="AR220" s="139"/>
      <c r="AS220" s="139"/>
      <c r="AT220" s="139"/>
      <c r="AU220" s="139"/>
      <c r="AV220" s="139"/>
      <c r="AW220" s="139"/>
      <c r="AX220" s="139"/>
      <c r="AY220" s="139"/>
      <c r="AZ220" s="139"/>
      <c r="BA220" s="139"/>
      <c r="BB220" s="139"/>
      <c r="BC220" s="139"/>
      <c r="BD220" s="139"/>
      <c r="BE220" s="139"/>
      <c r="BF220" s="139"/>
      <c r="BG220" s="139"/>
      <c r="BH220" s="139"/>
      <c r="BI220" s="139"/>
      <c r="BJ220" s="139"/>
      <c r="BK220" s="139"/>
      <c r="BL220" s="139"/>
      <c r="BM220" s="139"/>
      <c r="BN220" s="139"/>
      <c r="BO220" s="139"/>
      <c r="BP220" s="139"/>
      <c r="BQ220" s="139"/>
      <c r="BR220" s="139"/>
      <c r="BS220" s="139"/>
      <c r="BT220" s="139"/>
      <c r="BU220" s="139"/>
      <c r="BV220" s="139"/>
      <c r="BW220" s="139"/>
      <c r="BX220" s="139"/>
      <c r="BY220" s="139"/>
      <c r="BZ220" s="139"/>
      <c r="CA220" s="139"/>
      <c r="CB220" s="139"/>
      <c r="CC220" s="139"/>
      <c r="CD220" s="139"/>
      <c r="CE220" s="139"/>
      <c r="CF220" s="139"/>
      <c r="CG220" s="139"/>
      <c r="CH220" s="139"/>
      <c r="CI220" s="139"/>
      <c r="CJ220" s="139"/>
      <c r="CK220" s="139"/>
      <c r="CL220" s="139"/>
      <c r="CM220" s="139"/>
      <c r="CN220" s="139"/>
      <c r="CO220" s="139"/>
      <c r="CP220" s="139"/>
      <c r="CQ220" s="139"/>
      <c r="CR220" s="139"/>
      <c r="CS220" s="139"/>
      <c r="CT220" s="139"/>
      <c r="CU220" s="139"/>
      <c r="CV220" s="139"/>
      <c r="CW220" s="139"/>
      <c r="CX220" s="139"/>
      <c r="CY220" s="139"/>
      <c r="CZ220" s="139"/>
      <c r="DA220" s="139"/>
      <c r="DB220" s="139"/>
      <c r="DC220" s="139"/>
      <c r="DD220" s="139"/>
      <c r="DE220" s="139"/>
      <c r="DF220" s="139"/>
      <c r="DG220" s="139"/>
      <c r="DH220" s="139"/>
      <c r="DI220" s="139"/>
      <c r="DJ220" s="139"/>
      <c r="DK220" s="139"/>
      <c r="DL220" s="139"/>
      <c r="DM220" s="139"/>
      <c r="DN220" s="139"/>
      <c r="DO220" s="139"/>
      <c r="DP220" s="139"/>
      <c r="DQ220" s="139"/>
      <c r="DR220" s="139"/>
      <c r="DS220" s="139"/>
      <c r="DT220" s="139"/>
      <c r="DU220" s="139"/>
      <c r="DV220" s="139"/>
      <c r="DW220" s="139"/>
      <c r="DX220" s="139"/>
      <c r="DY220" s="139"/>
      <c r="DZ220" s="139"/>
      <c r="EA220" s="139"/>
      <c r="EB220" s="139"/>
      <c r="EC220" s="139"/>
      <c r="ED220" s="139"/>
      <c r="EE220" s="139"/>
      <c r="EF220" s="139"/>
      <c r="EG220" s="139"/>
      <c r="EH220" s="139"/>
      <c r="EI220" s="139"/>
      <c r="EJ220" s="139"/>
      <c r="EK220" s="139"/>
      <c r="EL220" s="139"/>
      <c r="EM220" s="139"/>
      <c r="EN220" s="139"/>
      <c r="EO220" s="139"/>
      <c r="EP220" s="139"/>
      <c r="EQ220" s="139"/>
      <c r="ER220" s="139"/>
      <c r="ES220" s="139"/>
      <c r="ET220" s="139"/>
      <c r="EU220" s="139"/>
      <c r="EV220" s="139"/>
      <c r="EW220" s="139"/>
      <c r="EX220" s="139"/>
      <c r="EY220" s="139"/>
      <c r="EZ220" s="139"/>
      <c r="FA220" s="139"/>
      <c r="FB220" s="139"/>
      <c r="FC220" s="139"/>
      <c r="FD220" s="139"/>
      <c r="FE220" s="139"/>
      <c r="FF220" s="139"/>
      <c r="FG220" s="139"/>
      <c r="FH220" s="139"/>
      <c r="FI220" s="139"/>
      <c r="FJ220" s="139"/>
      <c r="FK220" s="139"/>
      <c r="FL220" s="139"/>
      <c r="FM220" s="139"/>
      <c r="FN220" s="139"/>
      <c r="FO220" s="139"/>
      <c r="FP220" s="139"/>
      <c r="FQ220" s="139"/>
      <c r="FR220" s="139"/>
      <c r="FS220" s="139"/>
      <c r="FT220" s="139"/>
      <c r="FU220" s="139"/>
      <c r="FV220" s="139"/>
      <c r="FW220" s="139"/>
      <c r="FX220" s="139"/>
      <c r="FY220" s="139"/>
      <c r="FZ220" s="139"/>
      <c r="GA220" s="139"/>
      <c r="GB220" s="139"/>
      <c r="GC220" s="139"/>
      <c r="GD220" s="139"/>
      <c r="GE220" s="139"/>
      <c r="GF220" s="139"/>
      <c r="GG220" s="139"/>
      <c r="GH220" s="139"/>
      <c r="GI220" s="139"/>
      <c r="GJ220" s="139"/>
      <c r="GK220" s="139"/>
      <c r="GL220" s="139"/>
      <c r="GM220" s="139"/>
      <c r="GN220" s="139"/>
      <c r="GO220" s="139"/>
      <c r="GP220" s="139"/>
      <c r="GQ220" s="139"/>
      <c r="GR220" s="139"/>
      <c r="GS220" s="139"/>
      <c r="GT220" s="139"/>
      <c r="GU220" s="139"/>
      <c r="GV220" s="139"/>
      <c r="GW220" s="139"/>
      <c r="GX220" s="139"/>
      <c r="GY220" s="139"/>
      <c r="GZ220" s="139"/>
      <c r="HA220" s="139"/>
      <c r="HB220" s="139"/>
      <c r="HC220" s="139"/>
      <c r="HD220" s="139"/>
      <c r="HE220" s="139"/>
      <c r="HF220" s="139"/>
      <c r="HG220" s="139"/>
      <c r="HH220" s="139"/>
      <c r="HI220" s="139"/>
      <c r="HJ220" s="139"/>
      <c r="HK220" s="139"/>
      <c r="HL220" s="139"/>
      <c r="HM220" s="139"/>
      <c r="HN220" s="139"/>
      <c r="HO220" s="139"/>
      <c r="HP220" s="139"/>
      <c r="HQ220" s="139"/>
      <c r="HR220" s="139"/>
      <c r="HS220" s="139"/>
      <c r="HT220" s="139"/>
      <c r="HU220" s="139"/>
      <c r="HV220" s="139"/>
      <c r="HW220" s="139"/>
      <c r="HX220" s="139"/>
      <c r="HY220" s="139"/>
      <c r="HZ220" s="139"/>
      <c r="IA220" s="139"/>
      <c r="IB220" s="139"/>
    </row>
    <row r="221" spans="1:236" s="1" customFormat="1" ht="39" x14ac:dyDescent="0.2">
      <c r="A221" s="157">
        <f t="shared" si="3"/>
        <v>27</v>
      </c>
      <c r="B221" s="105" t="s">
        <v>335</v>
      </c>
      <c r="C221" s="105" t="s">
        <v>568</v>
      </c>
      <c r="D221" s="158" t="s">
        <v>576</v>
      </c>
      <c r="E221" s="158" t="s">
        <v>577</v>
      </c>
      <c r="F221" s="136">
        <v>251889.27</v>
      </c>
      <c r="G221" s="341"/>
      <c r="H221" s="350"/>
      <c r="I221" s="353"/>
      <c r="J221" s="139"/>
      <c r="K221" s="139"/>
      <c r="L221" s="139"/>
      <c r="M221" s="139"/>
      <c r="N221" s="139"/>
      <c r="O221" s="139"/>
      <c r="P221" s="139"/>
      <c r="Q221" s="139"/>
      <c r="R221" s="139"/>
      <c r="S221" s="139"/>
      <c r="T221" s="139"/>
      <c r="U221" s="139"/>
      <c r="V221" s="139"/>
      <c r="W221" s="139"/>
      <c r="X221" s="139"/>
      <c r="Y221" s="139"/>
      <c r="Z221" s="139"/>
      <c r="AA221" s="139"/>
      <c r="AB221" s="139"/>
      <c r="AC221" s="139"/>
      <c r="AD221" s="139"/>
      <c r="AE221" s="139"/>
      <c r="AF221" s="139"/>
      <c r="AG221" s="139"/>
      <c r="AH221" s="139"/>
      <c r="AI221" s="139"/>
      <c r="AJ221" s="139"/>
      <c r="AK221" s="139"/>
      <c r="AL221" s="139"/>
      <c r="AM221" s="139"/>
      <c r="AN221" s="139"/>
      <c r="AO221" s="139"/>
      <c r="AP221" s="139"/>
      <c r="AQ221" s="139"/>
      <c r="AR221" s="139"/>
      <c r="AS221" s="139"/>
      <c r="AT221" s="139"/>
      <c r="AU221" s="139"/>
      <c r="AV221" s="139"/>
      <c r="AW221" s="139"/>
      <c r="AX221" s="139"/>
      <c r="AY221" s="139"/>
      <c r="AZ221" s="139"/>
      <c r="BA221" s="139"/>
      <c r="BB221" s="139"/>
      <c r="BC221" s="139"/>
      <c r="BD221" s="139"/>
      <c r="BE221" s="139"/>
      <c r="BF221" s="139"/>
      <c r="BG221" s="139"/>
      <c r="BH221" s="139"/>
      <c r="BI221" s="139"/>
      <c r="BJ221" s="139"/>
      <c r="BK221" s="139"/>
      <c r="BL221" s="139"/>
      <c r="BM221" s="139"/>
      <c r="BN221" s="139"/>
      <c r="BO221" s="139"/>
      <c r="BP221" s="139"/>
      <c r="BQ221" s="139"/>
      <c r="BR221" s="139"/>
      <c r="BS221" s="139"/>
      <c r="BT221" s="139"/>
      <c r="BU221" s="139"/>
      <c r="BV221" s="139"/>
      <c r="BW221" s="139"/>
      <c r="BX221" s="139"/>
      <c r="BY221" s="139"/>
      <c r="BZ221" s="139"/>
      <c r="CA221" s="139"/>
      <c r="CB221" s="139"/>
      <c r="CC221" s="139"/>
      <c r="CD221" s="139"/>
      <c r="CE221" s="139"/>
      <c r="CF221" s="139"/>
      <c r="CG221" s="139"/>
      <c r="CH221" s="139"/>
      <c r="CI221" s="139"/>
      <c r="CJ221" s="139"/>
      <c r="CK221" s="139"/>
      <c r="CL221" s="139"/>
      <c r="CM221" s="139"/>
      <c r="CN221" s="139"/>
      <c r="CO221" s="139"/>
      <c r="CP221" s="139"/>
      <c r="CQ221" s="139"/>
      <c r="CR221" s="139"/>
      <c r="CS221" s="139"/>
      <c r="CT221" s="139"/>
      <c r="CU221" s="139"/>
      <c r="CV221" s="139"/>
      <c r="CW221" s="139"/>
      <c r="CX221" s="139"/>
      <c r="CY221" s="139"/>
      <c r="CZ221" s="139"/>
      <c r="DA221" s="139"/>
      <c r="DB221" s="139"/>
      <c r="DC221" s="139"/>
      <c r="DD221" s="139"/>
      <c r="DE221" s="139"/>
      <c r="DF221" s="139"/>
      <c r="DG221" s="139"/>
      <c r="DH221" s="139"/>
      <c r="DI221" s="139"/>
      <c r="DJ221" s="139"/>
      <c r="DK221" s="139"/>
      <c r="DL221" s="139"/>
      <c r="DM221" s="139"/>
      <c r="DN221" s="139"/>
      <c r="DO221" s="139"/>
      <c r="DP221" s="139"/>
      <c r="DQ221" s="139"/>
      <c r="DR221" s="139"/>
      <c r="DS221" s="139"/>
      <c r="DT221" s="139"/>
      <c r="DU221" s="139"/>
      <c r="DV221" s="139"/>
      <c r="DW221" s="139"/>
      <c r="DX221" s="139"/>
      <c r="DY221" s="139"/>
      <c r="DZ221" s="139"/>
      <c r="EA221" s="139"/>
      <c r="EB221" s="139"/>
      <c r="EC221" s="139"/>
      <c r="ED221" s="139"/>
      <c r="EE221" s="139"/>
      <c r="EF221" s="139"/>
      <c r="EG221" s="139"/>
      <c r="EH221" s="139"/>
      <c r="EI221" s="139"/>
      <c r="EJ221" s="139"/>
      <c r="EK221" s="139"/>
      <c r="EL221" s="139"/>
      <c r="EM221" s="139"/>
      <c r="EN221" s="139"/>
      <c r="EO221" s="139"/>
      <c r="EP221" s="139"/>
      <c r="EQ221" s="139"/>
      <c r="ER221" s="139"/>
      <c r="ES221" s="139"/>
      <c r="ET221" s="139"/>
      <c r="EU221" s="139"/>
      <c r="EV221" s="139"/>
      <c r="EW221" s="139"/>
      <c r="EX221" s="139"/>
      <c r="EY221" s="139"/>
      <c r="EZ221" s="139"/>
      <c r="FA221" s="139"/>
      <c r="FB221" s="139"/>
      <c r="FC221" s="139"/>
      <c r="FD221" s="139"/>
      <c r="FE221" s="139"/>
      <c r="FF221" s="139"/>
      <c r="FG221" s="139"/>
      <c r="FH221" s="139"/>
      <c r="FI221" s="139"/>
      <c r="FJ221" s="139"/>
      <c r="FK221" s="139"/>
      <c r="FL221" s="139"/>
      <c r="FM221" s="139"/>
      <c r="FN221" s="139"/>
      <c r="FO221" s="139"/>
      <c r="FP221" s="139"/>
      <c r="FQ221" s="139"/>
      <c r="FR221" s="139"/>
      <c r="FS221" s="139"/>
      <c r="FT221" s="139"/>
      <c r="FU221" s="139"/>
      <c r="FV221" s="139"/>
      <c r="FW221" s="139"/>
      <c r="FX221" s="139"/>
      <c r="FY221" s="139"/>
      <c r="FZ221" s="139"/>
      <c r="GA221" s="139"/>
      <c r="GB221" s="139"/>
      <c r="GC221" s="139"/>
      <c r="GD221" s="139"/>
      <c r="GE221" s="139"/>
      <c r="GF221" s="139"/>
      <c r="GG221" s="139"/>
      <c r="GH221" s="139"/>
      <c r="GI221" s="139"/>
      <c r="GJ221" s="139"/>
      <c r="GK221" s="139"/>
      <c r="GL221" s="139"/>
      <c r="GM221" s="139"/>
      <c r="GN221" s="139"/>
      <c r="GO221" s="139"/>
      <c r="GP221" s="139"/>
      <c r="GQ221" s="139"/>
      <c r="GR221" s="139"/>
      <c r="GS221" s="139"/>
      <c r="GT221" s="139"/>
      <c r="GU221" s="139"/>
      <c r="GV221" s="139"/>
      <c r="GW221" s="139"/>
      <c r="GX221" s="139"/>
      <c r="GY221" s="139"/>
      <c r="GZ221" s="139"/>
      <c r="HA221" s="139"/>
      <c r="HB221" s="139"/>
      <c r="HC221" s="139"/>
      <c r="HD221" s="139"/>
      <c r="HE221" s="139"/>
      <c r="HF221" s="139"/>
      <c r="HG221" s="139"/>
      <c r="HH221" s="139"/>
      <c r="HI221" s="139"/>
      <c r="HJ221" s="139"/>
      <c r="HK221" s="139"/>
      <c r="HL221" s="139"/>
      <c r="HM221" s="139"/>
      <c r="HN221" s="139"/>
      <c r="HO221" s="139"/>
      <c r="HP221" s="139"/>
      <c r="HQ221" s="139"/>
      <c r="HR221" s="139"/>
      <c r="HS221" s="139"/>
      <c r="HT221" s="139"/>
      <c r="HU221" s="139"/>
      <c r="HV221" s="139"/>
      <c r="HW221" s="139"/>
      <c r="HX221" s="139"/>
      <c r="HY221" s="139"/>
      <c r="HZ221" s="139"/>
      <c r="IA221" s="139"/>
      <c r="IB221" s="139"/>
    </row>
    <row r="222" spans="1:236" s="1" customFormat="1" ht="39" x14ac:dyDescent="0.2">
      <c r="A222" s="157">
        <f t="shared" si="3"/>
        <v>28</v>
      </c>
      <c r="B222" s="105" t="s">
        <v>335</v>
      </c>
      <c r="C222" s="105" t="s">
        <v>568</v>
      </c>
      <c r="D222" s="158" t="s">
        <v>578</v>
      </c>
      <c r="E222" s="158" t="s">
        <v>579</v>
      </c>
      <c r="F222" s="136">
        <v>281309.15999999997</v>
      </c>
      <c r="G222" s="341"/>
      <c r="H222" s="350"/>
      <c r="I222" s="353"/>
      <c r="J222" s="139"/>
      <c r="K222" s="139"/>
      <c r="L222" s="139"/>
      <c r="M222" s="139"/>
      <c r="N222" s="139"/>
      <c r="O222" s="139"/>
      <c r="P222" s="139"/>
      <c r="Q222" s="139"/>
      <c r="R222" s="139"/>
      <c r="S222" s="139"/>
      <c r="T222" s="139"/>
      <c r="U222" s="139"/>
      <c r="V222" s="139"/>
      <c r="W222" s="139"/>
      <c r="X222" s="139"/>
      <c r="Y222" s="139"/>
      <c r="Z222" s="139"/>
      <c r="AA222" s="139"/>
      <c r="AB222" s="139"/>
      <c r="AC222" s="139"/>
      <c r="AD222" s="139"/>
      <c r="AE222" s="139"/>
      <c r="AF222" s="139"/>
      <c r="AG222" s="139"/>
      <c r="AH222" s="139"/>
      <c r="AI222" s="139"/>
      <c r="AJ222" s="139"/>
      <c r="AK222" s="139"/>
      <c r="AL222" s="139"/>
      <c r="AM222" s="139"/>
      <c r="AN222" s="139"/>
      <c r="AO222" s="139"/>
      <c r="AP222" s="139"/>
      <c r="AQ222" s="139"/>
      <c r="AR222" s="139"/>
      <c r="AS222" s="139"/>
      <c r="AT222" s="139"/>
      <c r="AU222" s="139"/>
      <c r="AV222" s="139"/>
      <c r="AW222" s="139"/>
      <c r="AX222" s="139"/>
      <c r="AY222" s="139"/>
      <c r="AZ222" s="139"/>
      <c r="BA222" s="139"/>
      <c r="BB222" s="139"/>
      <c r="BC222" s="139"/>
      <c r="BD222" s="139"/>
      <c r="BE222" s="139"/>
      <c r="BF222" s="139"/>
      <c r="BG222" s="139"/>
      <c r="BH222" s="139"/>
      <c r="BI222" s="139"/>
      <c r="BJ222" s="139"/>
      <c r="BK222" s="139"/>
      <c r="BL222" s="139"/>
      <c r="BM222" s="139"/>
      <c r="BN222" s="139"/>
      <c r="BO222" s="139"/>
      <c r="BP222" s="139"/>
      <c r="BQ222" s="139"/>
      <c r="BR222" s="139"/>
      <c r="BS222" s="139"/>
      <c r="BT222" s="139"/>
      <c r="BU222" s="139"/>
      <c r="BV222" s="139"/>
      <c r="BW222" s="139"/>
      <c r="BX222" s="139"/>
      <c r="BY222" s="139"/>
      <c r="BZ222" s="139"/>
      <c r="CA222" s="139"/>
      <c r="CB222" s="139"/>
      <c r="CC222" s="139"/>
      <c r="CD222" s="139"/>
      <c r="CE222" s="139"/>
      <c r="CF222" s="139"/>
      <c r="CG222" s="139"/>
      <c r="CH222" s="139"/>
      <c r="CI222" s="139"/>
      <c r="CJ222" s="139"/>
      <c r="CK222" s="139"/>
      <c r="CL222" s="139"/>
      <c r="CM222" s="139"/>
      <c r="CN222" s="139"/>
      <c r="CO222" s="139"/>
      <c r="CP222" s="139"/>
      <c r="CQ222" s="139"/>
      <c r="CR222" s="139"/>
      <c r="CS222" s="139"/>
      <c r="CT222" s="139"/>
      <c r="CU222" s="139"/>
      <c r="CV222" s="139"/>
      <c r="CW222" s="139"/>
      <c r="CX222" s="139"/>
      <c r="CY222" s="139"/>
      <c r="CZ222" s="139"/>
      <c r="DA222" s="139"/>
      <c r="DB222" s="139"/>
      <c r="DC222" s="139"/>
      <c r="DD222" s="139"/>
      <c r="DE222" s="139"/>
      <c r="DF222" s="139"/>
      <c r="DG222" s="139"/>
      <c r="DH222" s="139"/>
      <c r="DI222" s="139"/>
      <c r="DJ222" s="139"/>
      <c r="DK222" s="139"/>
      <c r="DL222" s="139"/>
      <c r="DM222" s="139"/>
      <c r="DN222" s="139"/>
      <c r="DO222" s="139"/>
      <c r="DP222" s="139"/>
      <c r="DQ222" s="139"/>
      <c r="DR222" s="139"/>
      <c r="DS222" s="139"/>
      <c r="DT222" s="139"/>
      <c r="DU222" s="139"/>
      <c r="DV222" s="139"/>
      <c r="DW222" s="139"/>
      <c r="DX222" s="139"/>
      <c r="DY222" s="139"/>
      <c r="DZ222" s="139"/>
      <c r="EA222" s="139"/>
      <c r="EB222" s="139"/>
      <c r="EC222" s="139"/>
      <c r="ED222" s="139"/>
      <c r="EE222" s="139"/>
      <c r="EF222" s="139"/>
      <c r="EG222" s="139"/>
      <c r="EH222" s="139"/>
      <c r="EI222" s="139"/>
      <c r="EJ222" s="139"/>
      <c r="EK222" s="139"/>
      <c r="EL222" s="139"/>
      <c r="EM222" s="139"/>
      <c r="EN222" s="139"/>
      <c r="EO222" s="139"/>
      <c r="EP222" s="139"/>
      <c r="EQ222" s="139"/>
      <c r="ER222" s="139"/>
      <c r="ES222" s="139"/>
      <c r="ET222" s="139"/>
      <c r="EU222" s="139"/>
      <c r="EV222" s="139"/>
      <c r="EW222" s="139"/>
      <c r="EX222" s="139"/>
      <c r="EY222" s="139"/>
      <c r="EZ222" s="139"/>
      <c r="FA222" s="139"/>
      <c r="FB222" s="139"/>
      <c r="FC222" s="139"/>
      <c r="FD222" s="139"/>
      <c r="FE222" s="139"/>
      <c r="FF222" s="139"/>
      <c r="FG222" s="139"/>
      <c r="FH222" s="139"/>
      <c r="FI222" s="139"/>
      <c r="FJ222" s="139"/>
      <c r="FK222" s="139"/>
      <c r="FL222" s="139"/>
      <c r="FM222" s="139"/>
      <c r="FN222" s="139"/>
      <c r="FO222" s="139"/>
      <c r="FP222" s="139"/>
      <c r="FQ222" s="139"/>
      <c r="FR222" s="139"/>
      <c r="FS222" s="139"/>
      <c r="FT222" s="139"/>
      <c r="FU222" s="139"/>
      <c r="FV222" s="139"/>
      <c r="FW222" s="139"/>
      <c r="FX222" s="139"/>
      <c r="FY222" s="139"/>
      <c r="FZ222" s="139"/>
      <c r="GA222" s="139"/>
      <c r="GB222" s="139"/>
      <c r="GC222" s="139"/>
      <c r="GD222" s="139"/>
      <c r="GE222" s="139"/>
      <c r="GF222" s="139"/>
      <c r="GG222" s="139"/>
      <c r="GH222" s="139"/>
      <c r="GI222" s="139"/>
      <c r="GJ222" s="139"/>
      <c r="GK222" s="139"/>
      <c r="GL222" s="139"/>
      <c r="GM222" s="139"/>
      <c r="GN222" s="139"/>
      <c r="GO222" s="139"/>
      <c r="GP222" s="139"/>
      <c r="GQ222" s="139"/>
      <c r="GR222" s="139"/>
      <c r="GS222" s="139"/>
      <c r="GT222" s="139"/>
      <c r="GU222" s="139"/>
      <c r="GV222" s="139"/>
      <c r="GW222" s="139"/>
      <c r="GX222" s="139"/>
      <c r="GY222" s="139"/>
      <c r="GZ222" s="139"/>
      <c r="HA222" s="139"/>
      <c r="HB222" s="139"/>
      <c r="HC222" s="139"/>
      <c r="HD222" s="139"/>
      <c r="HE222" s="139"/>
      <c r="HF222" s="139"/>
      <c r="HG222" s="139"/>
      <c r="HH222" s="139"/>
      <c r="HI222" s="139"/>
      <c r="HJ222" s="139"/>
      <c r="HK222" s="139"/>
      <c r="HL222" s="139"/>
      <c r="HM222" s="139"/>
      <c r="HN222" s="139"/>
      <c r="HO222" s="139"/>
      <c r="HP222" s="139"/>
      <c r="HQ222" s="139"/>
      <c r="HR222" s="139"/>
      <c r="HS222" s="139"/>
      <c r="HT222" s="139"/>
      <c r="HU222" s="139"/>
      <c r="HV222" s="139"/>
      <c r="HW222" s="139"/>
      <c r="HX222" s="139"/>
      <c r="HY222" s="139"/>
      <c r="HZ222" s="139"/>
      <c r="IA222" s="139"/>
      <c r="IB222" s="139"/>
    </row>
    <row r="223" spans="1:236" s="1" customFormat="1" ht="39" x14ac:dyDescent="0.2">
      <c r="A223" s="157">
        <f t="shared" si="3"/>
        <v>29</v>
      </c>
      <c r="B223" s="105" t="s">
        <v>335</v>
      </c>
      <c r="C223" s="105" t="s">
        <v>568</v>
      </c>
      <c r="D223" s="158" t="s">
        <v>580</v>
      </c>
      <c r="E223" s="158" t="s">
        <v>581</v>
      </c>
      <c r="F223" s="136">
        <v>275747.84000000003</v>
      </c>
      <c r="G223" s="342"/>
      <c r="H223" s="350"/>
      <c r="I223" s="353"/>
      <c r="J223" s="139"/>
      <c r="K223" s="139"/>
      <c r="L223" s="139"/>
      <c r="M223" s="139"/>
      <c r="N223" s="139"/>
      <c r="O223" s="139"/>
      <c r="P223" s="139"/>
      <c r="Q223" s="139"/>
      <c r="R223" s="139"/>
      <c r="S223" s="139"/>
      <c r="T223" s="139"/>
      <c r="U223" s="139"/>
      <c r="V223" s="139"/>
      <c r="W223" s="139"/>
      <c r="X223" s="139"/>
      <c r="Y223" s="139"/>
      <c r="Z223" s="139"/>
      <c r="AA223" s="139"/>
      <c r="AB223" s="139"/>
      <c r="AC223" s="139"/>
      <c r="AD223" s="139"/>
      <c r="AE223" s="139"/>
      <c r="AF223" s="139"/>
      <c r="AG223" s="139"/>
      <c r="AH223" s="139"/>
      <c r="AI223" s="139"/>
      <c r="AJ223" s="139"/>
      <c r="AK223" s="139"/>
      <c r="AL223" s="139"/>
      <c r="AM223" s="139"/>
      <c r="AN223" s="139"/>
      <c r="AO223" s="139"/>
      <c r="AP223" s="139"/>
      <c r="AQ223" s="139"/>
      <c r="AR223" s="139"/>
      <c r="AS223" s="139"/>
      <c r="AT223" s="139"/>
      <c r="AU223" s="139"/>
      <c r="AV223" s="139"/>
      <c r="AW223" s="139"/>
      <c r="AX223" s="139"/>
      <c r="AY223" s="139"/>
      <c r="AZ223" s="139"/>
      <c r="BA223" s="139"/>
      <c r="BB223" s="139"/>
      <c r="BC223" s="139"/>
      <c r="BD223" s="139"/>
      <c r="BE223" s="139"/>
      <c r="BF223" s="139"/>
      <c r="BG223" s="139"/>
      <c r="BH223" s="139"/>
      <c r="BI223" s="139"/>
      <c r="BJ223" s="139"/>
      <c r="BK223" s="139"/>
      <c r="BL223" s="139"/>
      <c r="BM223" s="139"/>
      <c r="BN223" s="139"/>
      <c r="BO223" s="139"/>
      <c r="BP223" s="139"/>
      <c r="BQ223" s="139"/>
      <c r="BR223" s="139"/>
      <c r="BS223" s="139"/>
      <c r="BT223" s="139"/>
      <c r="BU223" s="139"/>
      <c r="BV223" s="139"/>
      <c r="BW223" s="139"/>
      <c r="BX223" s="139"/>
      <c r="BY223" s="139"/>
      <c r="BZ223" s="139"/>
      <c r="CA223" s="139"/>
      <c r="CB223" s="139"/>
      <c r="CC223" s="139"/>
      <c r="CD223" s="139"/>
      <c r="CE223" s="139"/>
      <c r="CF223" s="139"/>
      <c r="CG223" s="139"/>
      <c r="CH223" s="139"/>
      <c r="CI223" s="139"/>
      <c r="CJ223" s="139"/>
      <c r="CK223" s="139"/>
      <c r="CL223" s="139"/>
      <c r="CM223" s="139"/>
      <c r="CN223" s="139"/>
      <c r="CO223" s="139"/>
      <c r="CP223" s="139"/>
      <c r="CQ223" s="139"/>
      <c r="CR223" s="139"/>
      <c r="CS223" s="139"/>
      <c r="CT223" s="139"/>
      <c r="CU223" s="139"/>
      <c r="CV223" s="139"/>
      <c r="CW223" s="139"/>
      <c r="CX223" s="139"/>
      <c r="CY223" s="139"/>
      <c r="CZ223" s="139"/>
      <c r="DA223" s="139"/>
      <c r="DB223" s="139"/>
      <c r="DC223" s="139"/>
      <c r="DD223" s="139"/>
      <c r="DE223" s="139"/>
      <c r="DF223" s="139"/>
      <c r="DG223" s="139"/>
      <c r="DH223" s="139"/>
      <c r="DI223" s="139"/>
      <c r="DJ223" s="139"/>
      <c r="DK223" s="139"/>
      <c r="DL223" s="139"/>
      <c r="DM223" s="139"/>
      <c r="DN223" s="139"/>
      <c r="DO223" s="139"/>
      <c r="DP223" s="139"/>
      <c r="DQ223" s="139"/>
      <c r="DR223" s="139"/>
      <c r="DS223" s="139"/>
      <c r="DT223" s="139"/>
      <c r="DU223" s="139"/>
      <c r="DV223" s="139"/>
      <c r="DW223" s="139"/>
      <c r="DX223" s="139"/>
      <c r="DY223" s="139"/>
      <c r="DZ223" s="139"/>
      <c r="EA223" s="139"/>
      <c r="EB223" s="139"/>
      <c r="EC223" s="139"/>
      <c r="ED223" s="139"/>
      <c r="EE223" s="139"/>
      <c r="EF223" s="139"/>
      <c r="EG223" s="139"/>
      <c r="EH223" s="139"/>
      <c r="EI223" s="139"/>
      <c r="EJ223" s="139"/>
      <c r="EK223" s="139"/>
      <c r="EL223" s="139"/>
      <c r="EM223" s="139"/>
      <c r="EN223" s="139"/>
      <c r="EO223" s="139"/>
      <c r="EP223" s="139"/>
      <c r="EQ223" s="139"/>
      <c r="ER223" s="139"/>
      <c r="ES223" s="139"/>
      <c r="ET223" s="139"/>
      <c r="EU223" s="139"/>
      <c r="EV223" s="139"/>
      <c r="EW223" s="139"/>
      <c r="EX223" s="139"/>
      <c r="EY223" s="139"/>
      <c r="EZ223" s="139"/>
      <c r="FA223" s="139"/>
      <c r="FB223" s="139"/>
      <c r="FC223" s="139"/>
      <c r="FD223" s="139"/>
      <c r="FE223" s="139"/>
      <c r="FF223" s="139"/>
      <c r="FG223" s="139"/>
      <c r="FH223" s="139"/>
      <c r="FI223" s="139"/>
      <c r="FJ223" s="139"/>
      <c r="FK223" s="139"/>
      <c r="FL223" s="139"/>
      <c r="FM223" s="139"/>
      <c r="FN223" s="139"/>
      <c r="FO223" s="139"/>
      <c r="FP223" s="139"/>
      <c r="FQ223" s="139"/>
      <c r="FR223" s="139"/>
      <c r="FS223" s="139"/>
      <c r="FT223" s="139"/>
      <c r="FU223" s="139"/>
      <c r="FV223" s="139"/>
      <c r="FW223" s="139"/>
      <c r="FX223" s="139"/>
      <c r="FY223" s="139"/>
      <c r="FZ223" s="139"/>
      <c r="GA223" s="139"/>
      <c r="GB223" s="139"/>
      <c r="GC223" s="139"/>
      <c r="GD223" s="139"/>
      <c r="GE223" s="139"/>
      <c r="GF223" s="139"/>
      <c r="GG223" s="139"/>
      <c r="GH223" s="139"/>
      <c r="GI223" s="139"/>
      <c r="GJ223" s="139"/>
      <c r="GK223" s="139"/>
      <c r="GL223" s="139"/>
      <c r="GM223" s="139"/>
      <c r="GN223" s="139"/>
      <c r="GO223" s="139"/>
      <c r="GP223" s="139"/>
      <c r="GQ223" s="139"/>
      <c r="GR223" s="139"/>
      <c r="GS223" s="139"/>
      <c r="GT223" s="139"/>
      <c r="GU223" s="139"/>
      <c r="GV223" s="139"/>
      <c r="GW223" s="139"/>
      <c r="GX223" s="139"/>
      <c r="GY223" s="139"/>
      <c r="GZ223" s="139"/>
      <c r="HA223" s="139"/>
      <c r="HB223" s="139"/>
      <c r="HC223" s="139"/>
      <c r="HD223" s="139"/>
      <c r="HE223" s="139"/>
      <c r="HF223" s="139"/>
      <c r="HG223" s="139"/>
      <c r="HH223" s="139"/>
      <c r="HI223" s="139"/>
      <c r="HJ223" s="139"/>
      <c r="HK223" s="139"/>
      <c r="HL223" s="139"/>
      <c r="HM223" s="139"/>
      <c r="HN223" s="139"/>
      <c r="HO223" s="139"/>
      <c r="HP223" s="139"/>
      <c r="HQ223" s="139"/>
      <c r="HR223" s="139"/>
      <c r="HS223" s="139"/>
      <c r="HT223" s="139"/>
      <c r="HU223" s="139"/>
      <c r="HV223" s="139"/>
      <c r="HW223" s="139"/>
      <c r="HX223" s="139"/>
      <c r="HY223" s="139"/>
      <c r="HZ223" s="139"/>
      <c r="IA223" s="139"/>
      <c r="IB223" s="139"/>
    </row>
    <row r="224" spans="1:236" s="1" customFormat="1" ht="48.75" x14ac:dyDescent="0.2">
      <c r="A224" s="157">
        <f t="shared" si="3"/>
        <v>30</v>
      </c>
      <c r="B224" s="105" t="s">
        <v>335</v>
      </c>
      <c r="C224" s="105" t="s">
        <v>568</v>
      </c>
      <c r="D224" s="158" t="s">
        <v>582</v>
      </c>
      <c r="E224" s="158" t="s">
        <v>583</v>
      </c>
      <c r="F224" s="136">
        <v>265320.43</v>
      </c>
      <c r="G224" s="81" t="s">
        <v>584</v>
      </c>
      <c r="H224" s="350"/>
      <c r="I224" s="353"/>
      <c r="J224" s="139"/>
      <c r="K224" s="139"/>
      <c r="L224" s="139"/>
      <c r="M224" s="139"/>
      <c r="N224" s="139"/>
      <c r="O224" s="139"/>
      <c r="P224" s="139"/>
      <c r="Q224" s="139"/>
      <c r="R224" s="139"/>
      <c r="S224" s="139"/>
      <c r="T224" s="139"/>
      <c r="U224" s="139"/>
      <c r="V224" s="139"/>
      <c r="W224" s="139"/>
      <c r="X224" s="139"/>
      <c r="Y224" s="139"/>
      <c r="Z224" s="139"/>
      <c r="AA224" s="139"/>
      <c r="AB224" s="139"/>
      <c r="AC224" s="139"/>
      <c r="AD224" s="139"/>
      <c r="AE224" s="139"/>
      <c r="AF224" s="139"/>
      <c r="AG224" s="139"/>
      <c r="AH224" s="139"/>
      <c r="AI224" s="139"/>
      <c r="AJ224" s="139"/>
      <c r="AK224" s="139"/>
      <c r="AL224" s="139"/>
      <c r="AM224" s="139"/>
      <c r="AN224" s="139"/>
      <c r="AO224" s="139"/>
      <c r="AP224" s="139"/>
      <c r="AQ224" s="139"/>
      <c r="AR224" s="139"/>
      <c r="AS224" s="139"/>
      <c r="AT224" s="139"/>
      <c r="AU224" s="139"/>
      <c r="AV224" s="139"/>
      <c r="AW224" s="139"/>
      <c r="AX224" s="139"/>
      <c r="AY224" s="139"/>
      <c r="AZ224" s="139"/>
      <c r="BA224" s="139"/>
      <c r="BB224" s="139"/>
      <c r="BC224" s="139"/>
      <c r="BD224" s="139"/>
      <c r="BE224" s="139"/>
      <c r="BF224" s="139"/>
      <c r="BG224" s="139"/>
      <c r="BH224" s="139"/>
      <c r="BI224" s="139"/>
      <c r="BJ224" s="139"/>
      <c r="BK224" s="139"/>
      <c r="BL224" s="139"/>
      <c r="BM224" s="139"/>
      <c r="BN224" s="139"/>
      <c r="BO224" s="139"/>
      <c r="BP224" s="139"/>
      <c r="BQ224" s="139"/>
      <c r="BR224" s="139"/>
      <c r="BS224" s="139"/>
      <c r="BT224" s="139"/>
      <c r="BU224" s="139"/>
      <c r="BV224" s="139"/>
      <c r="BW224" s="139"/>
      <c r="BX224" s="139"/>
      <c r="BY224" s="139"/>
      <c r="BZ224" s="139"/>
      <c r="CA224" s="139"/>
      <c r="CB224" s="139"/>
      <c r="CC224" s="139"/>
      <c r="CD224" s="139"/>
      <c r="CE224" s="139"/>
      <c r="CF224" s="139"/>
      <c r="CG224" s="139"/>
      <c r="CH224" s="139"/>
      <c r="CI224" s="139"/>
      <c r="CJ224" s="139"/>
      <c r="CK224" s="139"/>
      <c r="CL224" s="139"/>
      <c r="CM224" s="139"/>
      <c r="CN224" s="139"/>
      <c r="CO224" s="139"/>
      <c r="CP224" s="139"/>
      <c r="CQ224" s="139"/>
      <c r="CR224" s="139"/>
      <c r="CS224" s="139"/>
      <c r="CT224" s="139"/>
      <c r="CU224" s="139"/>
      <c r="CV224" s="139"/>
      <c r="CW224" s="139"/>
      <c r="CX224" s="139"/>
      <c r="CY224" s="139"/>
      <c r="CZ224" s="139"/>
      <c r="DA224" s="139"/>
      <c r="DB224" s="139"/>
      <c r="DC224" s="139"/>
      <c r="DD224" s="139"/>
      <c r="DE224" s="139"/>
      <c r="DF224" s="139"/>
      <c r="DG224" s="139"/>
      <c r="DH224" s="139"/>
      <c r="DI224" s="139"/>
      <c r="DJ224" s="139"/>
      <c r="DK224" s="139"/>
      <c r="DL224" s="139"/>
      <c r="DM224" s="139"/>
      <c r="DN224" s="139"/>
      <c r="DO224" s="139"/>
      <c r="DP224" s="139"/>
      <c r="DQ224" s="139"/>
      <c r="DR224" s="139"/>
      <c r="DS224" s="139"/>
      <c r="DT224" s="139"/>
      <c r="DU224" s="139"/>
      <c r="DV224" s="139"/>
      <c r="DW224" s="139"/>
      <c r="DX224" s="139"/>
      <c r="DY224" s="139"/>
      <c r="DZ224" s="139"/>
      <c r="EA224" s="139"/>
      <c r="EB224" s="139"/>
      <c r="EC224" s="139"/>
      <c r="ED224" s="139"/>
      <c r="EE224" s="139"/>
      <c r="EF224" s="139"/>
      <c r="EG224" s="139"/>
      <c r="EH224" s="139"/>
      <c r="EI224" s="139"/>
      <c r="EJ224" s="139"/>
      <c r="EK224" s="139"/>
      <c r="EL224" s="139"/>
      <c r="EM224" s="139"/>
      <c r="EN224" s="139"/>
      <c r="EO224" s="139"/>
      <c r="EP224" s="139"/>
      <c r="EQ224" s="139"/>
      <c r="ER224" s="139"/>
      <c r="ES224" s="139"/>
      <c r="ET224" s="139"/>
      <c r="EU224" s="139"/>
      <c r="EV224" s="139"/>
      <c r="EW224" s="139"/>
      <c r="EX224" s="139"/>
      <c r="EY224" s="139"/>
      <c r="EZ224" s="139"/>
      <c r="FA224" s="139"/>
      <c r="FB224" s="139"/>
      <c r="FC224" s="139"/>
      <c r="FD224" s="139"/>
      <c r="FE224" s="139"/>
      <c r="FF224" s="139"/>
      <c r="FG224" s="139"/>
      <c r="FH224" s="139"/>
      <c r="FI224" s="139"/>
      <c r="FJ224" s="139"/>
      <c r="FK224" s="139"/>
      <c r="FL224" s="139"/>
      <c r="FM224" s="139"/>
      <c r="FN224" s="139"/>
      <c r="FO224" s="139"/>
      <c r="FP224" s="139"/>
      <c r="FQ224" s="139"/>
      <c r="FR224" s="139"/>
      <c r="FS224" s="139"/>
      <c r="FT224" s="139"/>
      <c r="FU224" s="139"/>
      <c r="FV224" s="139"/>
      <c r="FW224" s="139"/>
      <c r="FX224" s="139"/>
      <c r="FY224" s="139"/>
      <c r="FZ224" s="139"/>
      <c r="GA224" s="139"/>
      <c r="GB224" s="139"/>
      <c r="GC224" s="139"/>
      <c r="GD224" s="139"/>
      <c r="GE224" s="139"/>
      <c r="GF224" s="139"/>
      <c r="GG224" s="139"/>
      <c r="GH224" s="139"/>
      <c r="GI224" s="139"/>
      <c r="GJ224" s="139"/>
      <c r="GK224" s="139"/>
      <c r="GL224" s="139"/>
      <c r="GM224" s="139"/>
      <c r="GN224" s="139"/>
      <c r="GO224" s="139"/>
      <c r="GP224" s="139"/>
      <c r="GQ224" s="139"/>
      <c r="GR224" s="139"/>
      <c r="GS224" s="139"/>
      <c r="GT224" s="139"/>
      <c r="GU224" s="139"/>
      <c r="GV224" s="139"/>
      <c r="GW224" s="139"/>
      <c r="GX224" s="139"/>
      <c r="GY224" s="139"/>
      <c r="GZ224" s="139"/>
      <c r="HA224" s="139"/>
      <c r="HB224" s="139"/>
      <c r="HC224" s="139"/>
      <c r="HD224" s="139"/>
      <c r="HE224" s="139"/>
      <c r="HF224" s="139"/>
      <c r="HG224" s="139"/>
      <c r="HH224" s="139"/>
      <c r="HI224" s="139"/>
      <c r="HJ224" s="139"/>
      <c r="HK224" s="139"/>
      <c r="HL224" s="139"/>
      <c r="HM224" s="139"/>
      <c r="HN224" s="139"/>
      <c r="HO224" s="139"/>
      <c r="HP224" s="139"/>
      <c r="HQ224" s="139"/>
      <c r="HR224" s="139"/>
      <c r="HS224" s="139"/>
      <c r="HT224" s="139"/>
      <c r="HU224" s="139"/>
      <c r="HV224" s="139"/>
      <c r="HW224" s="139"/>
      <c r="HX224" s="139"/>
      <c r="HY224" s="139"/>
      <c r="HZ224" s="139"/>
      <c r="IA224" s="139"/>
      <c r="IB224" s="139"/>
    </row>
    <row r="225" spans="1:236" s="1" customFormat="1" ht="58.5" customHeight="1" x14ac:dyDescent="0.2">
      <c r="A225" s="157">
        <f t="shared" si="3"/>
        <v>31</v>
      </c>
      <c r="B225" s="105" t="s">
        <v>335</v>
      </c>
      <c r="C225" s="105" t="s">
        <v>568</v>
      </c>
      <c r="D225" s="158" t="s">
        <v>527</v>
      </c>
      <c r="E225" s="158" t="s">
        <v>585</v>
      </c>
      <c r="F225" s="136">
        <v>107006.66</v>
      </c>
      <c r="G225" s="81" t="s">
        <v>586</v>
      </c>
      <c r="H225" s="350"/>
      <c r="I225" s="353"/>
      <c r="J225" s="139"/>
      <c r="K225" s="139"/>
      <c r="L225" s="139"/>
      <c r="M225" s="139"/>
      <c r="N225" s="139"/>
      <c r="O225" s="139"/>
      <c r="P225" s="139"/>
      <c r="Q225" s="139"/>
      <c r="R225" s="139"/>
      <c r="S225" s="139"/>
      <c r="T225" s="139"/>
      <c r="U225" s="139"/>
      <c r="V225" s="139"/>
      <c r="W225" s="139"/>
      <c r="X225" s="139"/>
      <c r="Y225" s="139"/>
      <c r="Z225" s="139"/>
      <c r="AA225" s="139"/>
      <c r="AB225" s="139"/>
      <c r="AC225" s="139"/>
      <c r="AD225" s="139"/>
      <c r="AE225" s="139"/>
      <c r="AF225" s="139"/>
      <c r="AG225" s="139"/>
      <c r="AH225" s="139"/>
      <c r="AI225" s="139"/>
      <c r="AJ225" s="139"/>
      <c r="AK225" s="139"/>
      <c r="AL225" s="139"/>
      <c r="AM225" s="139"/>
      <c r="AN225" s="139"/>
      <c r="AO225" s="139"/>
      <c r="AP225" s="139"/>
      <c r="AQ225" s="139"/>
      <c r="AR225" s="139"/>
      <c r="AS225" s="139"/>
      <c r="AT225" s="139"/>
      <c r="AU225" s="139"/>
      <c r="AV225" s="139"/>
      <c r="AW225" s="139"/>
      <c r="AX225" s="139"/>
      <c r="AY225" s="139"/>
      <c r="AZ225" s="139"/>
      <c r="BA225" s="139"/>
      <c r="BB225" s="139"/>
      <c r="BC225" s="139"/>
      <c r="BD225" s="139"/>
      <c r="BE225" s="139"/>
      <c r="BF225" s="139"/>
      <c r="BG225" s="139"/>
      <c r="BH225" s="139"/>
      <c r="BI225" s="139"/>
      <c r="BJ225" s="139"/>
      <c r="BK225" s="139"/>
      <c r="BL225" s="139"/>
      <c r="BM225" s="139"/>
      <c r="BN225" s="139"/>
      <c r="BO225" s="139"/>
      <c r="BP225" s="139"/>
      <c r="BQ225" s="139"/>
      <c r="BR225" s="139"/>
      <c r="BS225" s="139"/>
      <c r="BT225" s="139"/>
      <c r="BU225" s="139"/>
      <c r="BV225" s="139"/>
      <c r="BW225" s="139"/>
      <c r="BX225" s="139"/>
      <c r="BY225" s="139"/>
      <c r="BZ225" s="139"/>
      <c r="CA225" s="139"/>
      <c r="CB225" s="139"/>
      <c r="CC225" s="139"/>
      <c r="CD225" s="139"/>
      <c r="CE225" s="139"/>
      <c r="CF225" s="139"/>
      <c r="CG225" s="139"/>
      <c r="CH225" s="139"/>
      <c r="CI225" s="139"/>
      <c r="CJ225" s="139"/>
      <c r="CK225" s="139"/>
      <c r="CL225" s="139"/>
      <c r="CM225" s="139"/>
      <c r="CN225" s="139"/>
      <c r="CO225" s="139"/>
      <c r="CP225" s="139"/>
      <c r="CQ225" s="139"/>
      <c r="CR225" s="139"/>
      <c r="CS225" s="139"/>
      <c r="CT225" s="139"/>
      <c r="CU225" s="139"/>
      <c r="CV225" s="139"/>
      <c r="CW225" s="139"/>
      <c r="CX225" s="139"/>
      <c r="CY225" s="139"/>
      <c r="CZ225" s="139"/>
      <c r="DA225" s="139"/>
      <c r="DB225" s="139"/>
      <c r="DC225" s="139"/>
      <c r="DD225" s="139"/>
      <c r="DE225" s="139"/>
      <c r="DF225" s="139"/>
      <c r="DG225" s="139"/>
      <c r="DH225" s="139"/>
      <c r="DI225" s="139"/>
      <c r="DJ225" s="139"/>
      <c r="DK225" s="139"/>
      <c r="DL225" s="139"/>
      <c r="DM225" s="139"/>
      <c r="DN225" s="139"/>
      <c r="DO225" s="139"/>
      <c r="DP225" s="139"/>
      <c r="DQ225" s="139"/>
      <c r="DR225" s="139"/>
      <c r="DS225" s="139"/>
      <c r="DT225" s="139"/>
      <c r="DU225" s="139"/>
      <c r="DV225" s="139"/>
      <c r="DW225" s="139"/>
      <c r="DX225" s="139"/>
      <c r="DY225" s="139"/>
      <c r="DZ225" s="139"/>
      <c r="EA225" s="139"/>
      <c r="EB225" s="139"/>
      <c r="EC225" s="139"/>
      <c r="ED225" s="139"/>
      <c r="EE225" s="139"/>
      <c r="EF225" s="139"/>
      <c r="EG225" s="139"/>
      <c r="EH225" s="139"/>
      <c r="EI225" s="139"/>
      <c r="EJ225" s="139"/>
      <c r="EK225" s="139"/>
      <c r="EL225" s="139"/>
      <c r="EM225" s="139"/>
      <c r="EN225" s="139"/>
      <c r="EO225" s="139"/>
      <c r="EP225" s="139"/>
      <c r="EQ225" s="139"/>
      <c r="ER225" s="139"/>
      <c r="ES225" s="139"/>
      <c r="ET225" s="139"/>
      <c r="EU225" s="139"/>
      <c r="EV225" s="139"/>
      <c r="EW225" s="139"/>
      <c r="EX225" s="139"/>
      <c r="EY225" s="139"/>
      <c r="EZ225" s="139"/>
      <c r="FA225" s="139"/>
      <c r="FB225" s="139"/>
      <c r="FC225" s="139"/>
      <c r="FD225" s="139"/>
      <c r="FE225" s="139"/>
      <c r="FF225" s="139"/>
      <c r="FG225" s="139"/>
      <c r="FH225" s="139"/>
      <c r="FI225" s="139"/>
      <c r="FJ225" s="139"/>
      <c r="FK225" s="139"/>
      <c r="FL225" s="139"/>
      <c r="FM225" s="139"/>
      <c r="FN225" s="139"/>
      <c r="FO225" s="139"/>
      <c r="FP225" s="139"/>
      <c r="FQ225" s="139"/>
      <c r="FR225" s="139"/>
      <c r="FS225" s="139"/>
      <c r="FT225" s="139"/>
      <c r="FU225" s="139"/>
      <c r="FV225" s="139"/>
      <c r="FW225" s="139"/>
      <c r="FX225" s="139"/>
      <c r="FY225" s="139"/>
      <c r="FZ225" s="139"/>
      <c r="GA225" s="139"/>
      <c r="GB225" s="139"/>
      <c r="GC225" s="139"/>
      <c r="GD225" s="139"/>
      <c r="GE225" s="139"/>
      <c r="GF225" s="139"/>
      <c r="GG225" s="139"/>
      <c r="GH225" s="139"/>
      <c r="GI225" s="139"/>
      <c r="GJ225" s="139"/>
      <c r="GK225" s="139"/>
      <c r="GL225" s="139"/>
      <c r="GM225" s="139"/>
      <c r="GN225" s="139"/>
      <c r="GO225" s="139"/>
      <c r="GP225" s="139"/>
      <c r="GQ225" s="139"/>
      <c r="GR225" s="139"/>
      <c r="GS225" s="139"/>
      <c r="GT225" s="139"/>
      <c r="GU225" s="139"/>
      <c r="GV225" s="139"/>
      <c r="GW225" s="139"/>
      <c r="GX225" s="139"/>
      <c r="GY225" s="139"/>
      <c r="GZ225" s="139"/>
      <c r="HA225" s="139"/>
      <c r="HB225" s="139"/>
      <c r="HC225" s="139"/>
      <c r="HD225" s="139"/>
      <c r="HE225" s="139"/>
      <c r="HF225" s="139"/>
      <c r="HG225" s="139"/>
      <c r="HH225" s="139"/>
      <c r="HI225" s="139"/>
      <c r="HJ225" s="139"/>
      <c r="HK225" s="139"/>
      <c r="HL225" s="139"/>
      <c r="HM225" s="139"/>
      <c r="HN225" s="139"/>
      <c r="HO225" s="139"/>
      <c r="HP225" s="139"/>
      <c r="HQ225" s="139"/>
      <c r="HR225" s="139"/>
      <c r="HS225" s="139"/>
      <c r="HT225" s="139"/>
      <c r="HU225" s="139"/>
      <c r="HV225" s="139"/>
      <c r="HW225" s="139"/>
      <c r="HX225" s="139"/>
      <c r="HY225" s="139"/>
      <c r="HZ225" s="139"/>
      <c r="IA225" s="139"/>
      <c r="IB225" s="139"/>
    </row>
    <row r="226" spans="1:236" s="1" customFormat="1" ht="39" x14ac:dyDescent="0.2">
      <c r="A226" s="157">
        <f t="shared" si="3"/>
        <v>32</v>
      </c>
      <c r="B226" s="105" t="s">
        <v>335</v>
      </c>
      <c r="C226" s="105" t="s">
        <v>568</v>
      </c>
      <c r="D226" s="158" t="s">
        <v>564</v>
      </c>
      <c r="E226" s="158" t="s">
        <v>587</v>
      </c>
      <c r="F226" s="136">
        <v>100874.72</v>
      </c>
      <c r="G226" s="81" t="s">
        <v>588</v>
      </c>
      <c r="H226" s="350"/>
      <c r="I226" s="353"/>
      <c r="J226" s="139"/>
      <c r="K226" s="139"/>
      <c r="L226" s="139"/>
      <c r="M226" s="139"/>
      <c r="N226" s="139"/>
      <c r="O226" s="139"/>
      <c r="P226" s="139"/>
      <c r="Q226" s="139"/>
      <c r="R226" s="139"/>
      <c r="S226" s="139"/>
      <c r="T226" s="139"/>
      <c r="U226" s="139"/>
      <c r="V226" s="139"/>
      <c r="W226" s="139"/>
      <c r="X226" s="139"/>
      <c r="Y226" s="139"/>
      <c r="Z226" s="139"/>
      <c r="AA226" s="139"/>
      <c r="AB226" s="139"/>
      <c r="AC226" s="139"/>
      <c r="AD226" s="139"/>
      <c r="AE226" s="139"/>
      <c r="AF226" s="139"/>
      <c r="AG226" s="139"/>
      <c r="AH226" s="139"/>
      <c r="AI226" s="139"/>
      <c r="AJ226" s="139"/>
      <c r="AK226" s="139"/>
      <c r="AL226" s="139"/>
      <c r="AM226" s="139"/>
      <c r="AN226" s="139"/>
      <c r="AO226" s="139"/>
      <c r="AP226" s="139"/>
      <c r="AQ226" s="139"/>
      <c r="AR226" s="139"/>
      <c r="AS226" s="139"/>
      <c r="AT226" s="139"/>
      <c r="AU226" s="139"/>
      <c r="AV226" s="139"/>
      <c r="AW226" s="139"/>
      <c r="AX226" s="139"/>
      <c r="AY226" s="139"/>
      <c r="AZ226" s="139"/>
      <c r="BA226" s="139"/>
      <c r="BB226" s="139"/>
      <c r="BC226" s="139"/>
      <c r="BD226" s="139"/>
      <c r="BE226" s="139"/>
      <c r="BF226" s="139"/>
      <c r="BG226" s="139"/>
      <c r="BH226" s="139"/>
      <c r="BI226" s="139"/>
      <c r="BJ226" s="139"/>
      <c r="BK226" s="139"/>
      <c r="BL226" s="139"/>
      <c r="BM226" s="139"/>
      <c r="BN226" s="139"/>
      <c r="BO226" s="139"/>
      <c r="BP226" s="139"/>
      <c r="BQ226" s="139"/>
      <c r="BR226" s="139"/>
      <c r="BS226" s="139"/>
      <c r="BT226" s="139"/>
      <c r="BU226" s="139"/>
      <c r="BV226" s="139"/>
      <c r="BW226" s="139"/>
      <c r="BX226" s="139"/>
      <c r="BY226" s="139"/>
      <c r="BZ226" s="139"/>
      <c r="CA226" s="139"/>
      <c r="CB226" s="139"/>
      <c r="CC226" s="139"/>
      <c r="CD226" s="139"/>
      <c r="CE226" s="139"/>
      <c r="CF226" s="139"/>
      <c r="CG226" s="139"/>
      <c r="CH226" s="139"/>
      <c r="CI226" s="139"/>
      <c r="CJ226" s="139"/>
      <c r="CK226" s="139"/>
      <c r="CL226" s="139"/>
      <c r="CM226" s="139"/>
      <c r="CN226" s="139"/>
      <c r="CO226" s="139"/>
      <c r="CP226" s="139"/>
      <c r="CQ226" s="139"/>
      <c r="CR226" s="139"/>
      <c r="CS226" s="139"/>
      <c r="CT226" s="139"/>
      <c r="CU226" s="139"/>
      <c r="CV226" s="139"/>
      <c r="CW226" s="139"/>
      <c r="CX226" s="139"/>
      <c r="CY226" s="139"/>
      <c r="CZ226" s="139"/>
      <c r="DA226" s="139"/>
      <c r="DB226" s="139"/>
      <c r="DC226" s="139"/>
      <c r="DD226" s="139"/>
      <c r="DE226" s="139"/>
      <c r="DF226" s="139"/>
      <c r="DG226" s="139"/>
      <c r="DH226" s="139"/>
      <c r="DI226" s="139"/>
      <c r="DJ226" s="139"/>
      <c r="DK226" s="139"/>
      <c r="DL226" s="139"/>
      <c r="DM226" s="139"/>
      <c r="DN226" s="139"/>
      <c r="DO226" s="139"/>
      <c r="DP226" s="139"/>
      <c r="DQ226" s="139"/>
      <c r="DR226" s="139"/>
      <c r="DS226" s="139"/>
      <c r="DT226" s="139"/>
      <c r="DU226" s="139"/>
      <c r="DV226" s="139"/>
      <c r="DW226" s="139"/>
      <c r="DX226" s="139"/>
      <c r="DY226" s="139"/>
      <c r="DZ226" s="139"/>
      <c r="EA226" s="139"/>
      <c r="EB226" s="139"/>
      <c r="EC226" s="139"/>
      <c r="ED226" s="139"/>
      <c r="EE226" s="139"/>
      <c r="EF226" s="139"/>
      <c r="EG226" s="139"/>
      <c r="EH226" s="139"/>
      <c r="EI226" s="139"/>
      <c r="EJ226" s="139"/>
      <c r="EK226" s="139"/>
      <c r="EL226" s="139"/>
      <c r="EM226" s="139"/>
      <c r="EN226" s="139"/>
      <c r="EO226" s="139"/>
      <c r="EP226" s="139"/>
      <c r="EQ226" s="139"/>
      <c r="ER226" s="139"/>
      <c r="ES226" s="139"/>
      <c r="ET226" s="139"/>
      <c r="EU226" s="139"/>
      <c r="EV226" s="139"/>
      <c r="EW226" s="139"/>
      <c r="EX226" s="139"/>
      <c r="EY226" s="139"/>
      <c r="EZ226" s="139"/>
      <c r="FA226" s="139"/>
      <c r="FB226" s="139"/>
      <c r="FC226" s="139"/>
      <c r="FD226" s="139"/>
      <c r="FE226" s="139"/>
      <c r="FF226" s="139"/>
      <c r="FG226" s="139"/>
      <c r="FH226" s="139"/>
      <c r="FI226" s="139"/>
      <c r="FJ226" s="139"/>
      <c r="FK226" s="139"/>
      <c r="FL226" s="139"/>
      <c r="FM226" s="139"/>
      <c r="FN226" s="139"/>
      <c r="FO226" s="139"/>
      <c r="FP226" s="139"/>
      <c r="FQ226" s="139"/>
      <c r="FR226" s="139"/>
      <c r="FS226" s="139"/>
      <c r="FT226" s="139"/>
      <c r="FU226" s="139"/>
      <c r="FV226" s="139"/>
      <c r="FW226" s="139"/>
      <c r="FX226" s="139"/>
      <c r="FY226" s="139"/>
      <c r="FZ226" s="139"/>
      <c r="GA226" s="139"/>
      <c r="GB226" s="139"/>
      <c r="GC226" s="139"/>
      <c r="GD226" s="139"/>
      <c r="GE226" s="139"/>
      <c r="GF226" s="139"/>
      <c r="GG226" s="139"/>
      <c r="GH226" s="139"/>
      <c r="GI226" s="139"/>
      <c r="GJ226" s="139"/>
      <c r="GK226" s="139"/>
      <c r="GL226" s="139"/>
      <c r="GM226" s="139"/>
      <c r="GN226" s="139"/>
      <c r="GO226" s="139"/>
      <c r="GP226" s="139"/>
      <c r="GQ226" s="139"/>
      <c r="GR226" s="139"/>
      <c r="GS226" s="139"/>
      <c r="GT226" s="139"/>
      <c r="GU226" s="139"/>
      <c r="GV226" s="139"/>
      <c r="GW226" s="139"/>
      <c r="GX226" s="139"/>
      <c r="GY226" s="139"/>
      <c r="GZ226" s="139"/>
      <c r="HA226" s="139"/>
      <c r="HB226" s="139"/>
      <c r="HC226" s="139"/>
      <c r="HD226" s="139"/>
      <c r="HE226" s="139"/>
      <c r="HF226" s="139"/>
      <c r="HG226" s="139"/>
      <c r="HH226" s="139"/>
      <c r="HI226" s="139"/>
      <c r="HJ226" s="139"/>
      <c r="HK226" s="139"/>
      <c r="HL226" s="139"/>
      <c r="HM226" s="139"/>
      <c r="HN226" s="139"/>
      <c r="HO226" s="139"/>
      <c r="HP226" s="139"/>
      <c r="HQ226" s="139"/>
      <c r="HR226" s="139"/>
      <c r="HS226" s="139"/>
      <c r="HT226" s="139"/>
      <c r="HU226" s="139"/>
      <c r="HV226" s="139"/>
      <c r="HW226" s="139"/>
      <c r="HX226" s="139"/>
      <c r="HY226" s="139"/>
      <c r="HZ226" s="139"/>
      <c r="IA226" s="139"/>
      <c r="IB226" s="139"/>
    </row>
    <row r="227" spans="1:236" s="1" customFormat="1" ht="68.25" customHeight="1" x14ac:dyDescent="0.2">
      <c r="A227" s="157">
        <f t="shared" si="3"/>
        <v>33</v>
      </c>
      <c r="B227" s="90" t="s">
        <v>335</v>
      </c>
      <c r="C227" s="105" t="s">
        <v>568</v>
      </c>
      <c r="D227" s="158" t="s">
        <v>589</v>
      </c>
      <c r="E227" s="158" t="s">
        <v>590</v>
      </c>
      <c r="F227" s="136">
        <v>126960.38</v>
      </c>
      <c r="G227" s="81" t="s">
        <v>591</v>
      </c>
      <c r="H227" s="351"/>
      <c r="I227" s="353"/>
      <c r="J227" s="139"/>
      <c r="K227" s="139"/>
      <c r="L227" s="139"/>
      <c r="M227" s="139"/>
      <c r="N227" s="139"/>
      <c r="O227" s="139"/>
      <c r="P227" s="139"/>
      <c r="Q227" s="139"/>
      <c r="R227" s="139"/>
      <c r="S227" s="139"/>
      <c r="T227" s="139"/>
      <c r="U227" s="139"/>
      <c r="V227" s="139"/>
      <c r="W227" s="139"/>
      <c r="X227" s="139"/>
      <c r="Y227" s="139"/>
      <c r="Z227" s="139"/>
      <c r="AA227" s="139"/>
      <c r="AB227" s="139"/>
      <c r="AC227" s="139"/>
      <c r="AD227" s="139"/>
      <c r="AE227" s="139"/>
      <c r="AF227" s="139"/>
      <c r="AG227" s="139"/>
      <c r="AH227" s="139"/>
      <c r="AI227" s="139"/>
      <c r="AJ227" s="139"/>
      <c r="AK227" s="139"/>
      <c r="AL227" s="139"/>
      <c r="AM227" s="139"/>
      <c r="AN227" s="139"/>
      <c r="AO227" s="139"/>
      <c r="AP227" s="139"/>
      <c r="AQ227" s="139"/>
      <c r="AR227" s="139"/>
      <c r="AS227" s="139"/>
      <c r="AT227" s="139"/>
      <c r="AU227" s="139"/>
      <c r="AV227" s="139"/>
      <c r="AW227" s="139"/>
      <c r="AX227" s="139"/>
      <c r="AY227" s="139"/>
      <c r="AZ227" s="139"/>
      <c r="BA227" s="139"/>
      <c r="BB227" s="139"/>
      <c r="BC227" s="139"/>
      <c r="BD227" s="139"/>
      <c r="BE227" s="139"/>
      <c r="BF227" s="139"/>
      <c r="BG227" s="139"/>
      <c r="BH227" s="139"/>
      <c r="BI227" s="139"/>
      <c r="BJ227" s="139"/>
      <c r="BK227" s="139"/>
      <c r="BL227" s="139"/>
      <c r="BM227" s="139"/>
      <c r="BN227" s="139"/>
      <c r="BO227" s="139"/>
      <c r="BP227" s="139"/>
      <c r="BQ227" s="139"/>
      <c r="BR227" s="139"/>
      <c r="BS227" s="139"/>
      <c r="BT227" s="139"/>
      <c r="BU227" s="139"/>
      <c r="BV227" s="139"/>
      <c r="BW227" s="139"/>
      <c r="BX227" s="139"/>
      <c r="BY227" s="139"/>
      <c r="BZ227" s="139"/>
      <c r="CA227" s="139"/>
      <c r="CB227" s="139"/>
      <c r="CC227" s="139"/>
      <c r="CD227" s="139"/>
      <c r="CE227" s="139"/>
      <c r="CF227" s="139"/>
      <c r="CG227" s="139"/>
      <c r="CH227" s="139"/>
      <c r="CI227" s="139"/>
      <c r="CJ227" s="139"/>
      <c r="CK227" s="139"/>
      <c r="CL227" s="139"/>
      <c r="CM227" s="139"/>
      <c r="CN227" s="139"/>
      <c r="CO227" s="139"/>
      <c r="CP227" s="139"/>
      <c r="CQ227" s="139"/>
      <c r="CR227" s="139"/>
      <c r="CS227" s="139"/>
      <c r="CT227" s="139"/>
      <c r="CU227" s="139"/>
      <c r="CV227" s="139"/>
      <c r="CW227" s="139"/>
      <c r="CX227" s="139"/>
      <c r="CY227" s="139"/>
      <c r="CZ227" s="139"/>
      <c r="DA227" s="139"/>
      <c r="DB227" s="139"/>
      <c r="DC227" s="139"/>
      <c r="DD227" s="139"/>
      <c r="DE227" s="139"/>
      <c r="DF227" s="139"/>
      <c r="DG227" s="139"/>
      <c r="DH227" s="139"/>
      <c r="DI227" s="139"/>
      <c r="DJ227" s="139"/>
      <c r="DK227" s="139"/>
      <c r="DL227" s="139"/>
      <c r="DM227" s="139"/>
      <c r="DN227" s="139"/>
      <c r="DO227" s="139"/>
      <c r="DP227" s="139"/>
      <c r="DQ227" s="139"/>
      <c r="DR227" s="139"/>
      <c r="DS227" s="139"/>
      <c r="DT227" s="139"/>
      <c r="DU227" s="139"/>
      <c r="DV227" s="139"/>
      <c r="DW227" s="139"/>
      <c r="DX227" s="139"/>
      <c r="DY227" s="139"/>
      <c r="DZ227" s="139"/>
      <c r="EA227" s="139"/>
      <c r="EB227" s="139"/>
      <c r="EC227" s="139"/>
      <c r="ED227" s="139"/>
      <c r="EE227" s="139"/>
      <c r="EF227" s="139"/>
      <c r="EG227" s="139"/>
      <c r="EH227" s="139"/>
      <c r="EI227" s="139"/>
      <c r="EJ227" s="139"/>
      <c r="EK227" s="139"/>
      <c r="EL227" s="139"/>
      <c r="EM227" s="139"/>
      <c r="EN227" s="139"/>
      <c r="EO227" s="139"/>
      <c r="EP227" s="139"/>
      <c r="EQ227" s="139"/>
      <c r="ER227" s="139"/>
      <c r="ES227" s="139"/>
      <c r="ET227" s="139"/>
      <c r="EU227" s="139"/>
      <c r="EV227" s="139"/>
      <c r="EW227" s="139"/>
      <c r="EX227" s="139"/>
      <c r="EY227" s="139"/>
      <c r="EZ227" s="139"/>
      <c r="FA227" s="139"/>
      <c r="FB227" s="139"/>
      <c r="FC227" s="139"/>
      <c r="FD227" s="139"/>
      <c r="FE227" s="139"/>
      <c r="FF227" s="139"/>
      <c r="FG227" s="139"/>
      <c r="FH227" s="139"/>
      <c r="FI227" s="139"/>
      <c r="FJ227" s="139"/>
      <c r="FK227" s="139"/>
      <c r="FL227" s="139"/>
      <c r="FM227" s="139"/>
      <c r="FN227" s="139"/>
      <c r="FO227" s="139"/>
      <c r="FP227" s="139"/>
      <c r="FQ227" s="139"/>
      <c r="FR227" s="139"/>
      <c r="FS227" s="139"/>
      <c r="FT227" s="139"/>
      <c r="FU227" s="139"/>
      <c r="FV227" s="139"/>
      <c r="FW227" s="139"/>
      <c r="FX227" s="139"/>
      <c r="FY227" s="139"/>
      <c r="FZ227" s="139"/>
      <c r="GA227" s="139"/>
      <c r="GB227" s="139"/>
      <c r="GC227" s="139"/>
      <c r="GD227" s="139"/>
      <c r="GE227" s="139"/>
      <c r="GF227" s="139"/>
      <c r="GG227" s="139"/>
      <c r="GH227" s="139"/>
      <c r="GI227" s="139"/>
      <c r="GJ227" s="139"/>
      <c r="GK227" s="139"/>
      <c r="GL227" s="139"/>
      <c r="GM227" s="139"/>
      <c r="GN227" s="139"/>
      <c r="GO227" s="139"/>
      <c r="GP227" s="139"/>
      <c r="GQ227" s="139"/>
      <c r="GR227" s="139"/>
      <c r="GS227" s="139"/>
      <c r="GT227" s="139"/>
      <c r="GU227" s="139"/>
      <c r="GV227" s="139"/>
      <c r="GW227" s="139"/>
      <c r="GX227" s="139"/>
      <c r="GY227" s="139"/>
      <c r="GZ227" s="139"/>
      <c r="HA227" s="139"/>
      <c r="HB227" s="139"/>
      <c r="HC227" s="139"/>
      <c r="HD227" s="139"/>
      <c r="HE227" s="139"/>
      <c r="HF227" s="139"/>
      <c r="HG227" s="139"/>
      <c r="HH227" s="139"/>
      <c r="HI227" s="139"/>
      <c r="HJ227" s="139"/>
      <c r="HK227" s="139"/>
      <c r="HL227" s="139"/>
      <c r="HM227" s="139"/>
      <c r="HN227" s="139"/>
      <c r="HO227" s="139"/>
      <c r="HP227" s="139"/>
      <c r="HQ227" s="139"/>
      <c r="HR227" s="139"/>
      <c r="HS227" s="139"/>
      <c r="HT227" s="139"/>
      <c r="HU227" s="139"/>
      <c r="HV227" s="139"/>
      <c r="HW227" s="139"/>
      <c r="HX227" s="139"/>
      <c r="HY227" s="139"/>
      <c r="HZ227" s="139"/>
      <c r="IA227" s="139"/>
      <c r="IB227" s="139"/>
    </row>
    <row r="228" spans="1:236" s="1" customFormat="1" ht="33.75" customHeight="1" x14ac:dyDescent="0.2">
      <c r="A228" s="157">
        <f t="shared" si="3"/>
        <v>34</v>
      </c>
      <c r="B228" s="105" t="s">
        <v>279</v>
      </c>
      <c r="C228" s="105" t="s">
        <v>592</v>
      </c>
      <c r="D228" s="158" t="s">
        <v>593</v>
      </c>
      <c r="E228" s="158" t="s">
        <v>541</v>
      </c>
      <c r="F228" s="136">
        <v>2639.51</v>
      </c>
      <c r="G228" s="340" t="s">
        <v>594</v>
      </c>
      <c r="H228" s="343" t="s">
        <v>595</v>
      </c>
      <c r="I228" s="163"/>
      <c r="J228" s="139"/>
      <c r="K228" s="139"/>
      <c r="L228" s="139"/>
      <c r="M228" s="139"/>
      <c r="N228" s="139"/>
      <c r="O228" s="139"/>
      <c r="P228" s="139"/>
      <c r="Q228" s="139"/>
      <c r="R228" s="139"/>
      <c r="S228" s="139"/>
      <c r="T228" s="139"/>
      <c r="U228" s="139"/>
      <c r="V228" s="139"/>
      <c r="W228" s="139"/>
      <c r="X228" s="139"/>
      <c r="Y228" s="139"/>
      <c r="Z228" s="139"/>
      <c r="AA228" s="139"/>
      <c r="AB228" s="139"/>
      <c r="AC228" s="139"/>
      <c r="AD228" s="139"/>
      <c r="AE228" s="139"/>
      <c r="AF228" s="139"/>
      <c r="AG228" s="139"/>
      <c r="AH228" s="139"/>
      <c r="AI228" s="139"/>
      <c r="AJ228" s="139"/>
      <c r="AK228" s="139"/>
      <c r="AL228" s="139"/>
      <c r="AM228" s="139"/>
      <c r="AN228" s="139"/>
      <c r="AO228" s="139"/>
      <c r="AP228" s="139"/>
      <c r="AQ228" s="139"/>
      <c r="AR228" s="139"/>
      <c r="AS228" s="139"/>
      <c r="AT228" s="139"/>
      <c r="AU228" s="139"/>
      <c r="AV228" s="139"/>
      <c r="AW228" s="139"/>
      <c r="AX228" s="139"/>
      <c r="AY228" s="139"/>
      <c r="AZ228" s="139"/>
      <c r="BA228" s="139"/>
      <c r="BB228" s="139"/>
      <c r="BC228" s="139"/>
      <c r="BD228" s="139"/>
      <c r="BE228" s="139"/>
      <c r="BF228" s="139"/>
      <c r="BG228" s="139"/>
      <c r="BH228" s="139"/>
      <c r="BI228" s="139"/>
      <c r="BJ228" s="139"/>
      <c r="BK228" s="139"/>
      <c r="BL228" s="139"/>
      <c r="BM228" s="139"/>
      <c r="BN228" s="139"/>
      <c r="BO228" s="139"/>
      <c r="BP228" s="139"/>
      <c r="BQ228" s="139"/>
      <c r="BR228" s="139"/>
      <c r="BS228" s="139"/>
      <c r="BT228" s="139"/>
      <c r="BU228" s="139"/>
      <c r="BV228" s="139"/>
      <c r="BW228" s="139"/>
      <c r="BX228" s="139"/>
      <c r="BY228" s="139"/>
      <c r="BZ228" s="139"/>
      <c r="CA228" s="139"/>
      <c r="CB228" s="139"/>
      <c r="CC228" s="139"/>
      <c r="CD228" s="139"/>
      <c r="CE228" s="139"/>
      <c r="CF228" s="139"/>
      <c r="CG228" s="139"/>
      <c r="CH228" s="139"/>
      <c r="CI228" s="139"/>
      <c r="CJ228" s="139"/>
      <c r="CK228" s="139"/>
      <c r="CL228" s="139"/>
      <c r="CM228" s="139"/>
      <c r="CN228" s="139"/>
      <c r="CO228" s="139"/>
      <c r="CP228" s="139"/>
      <c r="CQ228" s="139"/>
      <c r="CR228" s="139"/>
      <c r="CS228" s="139"/>
      <c r="CT228" s="139"/>
      <c r="CU228" s="139"/>
      <c r="CV228" s="139"/>
      <c r="CW228" s="139"/>
      <c r="CX228" s="139"/>
      <c r="CY228" s="139"/>
      <c r="CZ228" s="139"/>
      <c r="DA228" s="139"/>
      <c r="DB228" s="139"/>
      <c r="DC228" s="139"/>
      <c r="DD228" s="139"/>
      <c r="DE228" s="139"/>
      <c r="DF228" s="139"/>
      <c r="DG228" s="139"/>
      <c r="DH228" s="139"/>
      <c r="DI228" s="139"/>
      <c r="DJ228" s="139"/>
      <c r="DK228" s="139"/>
      <c r="DL228" s="139"/>
      <c r="DM228" s="139"/>
      <c r="DN228" s="139"/>
      <c r="DO228" s="139"/>
      <c r="DP228" s="139"/>
      <c r="DQ228" s="139"/>
      <c r="DR228" s="139"/>
      <c r="DS228" s="139"/>
      <c r="DT228" s="139"/>
      <c r="DU228" s="139"/>
      <c r="DV228" s="139"/>
      <c r="DW228" s="139"/>
      <c r="DX228" s="139"/>
      <c r="DY228" s="139"/>
      <c r="DZ228" s="139"/>
      <c r="EA228" s="139"/>
      <c r="EB228" s="139"/>
      <c r="EC228" s="139"/>
      <c r="ED228" s="139"/>
      <c r="EE228" s="139"/>
      <c r="EF228" s="139"/>
      <c r="EG228" s="139"/>
      <c r="EH228" s="139"/>
      <c r="EI228" s="139"/>
      <c r="EJ228" s="139"/>
      <c r="EK228" s="139"/>
      <c r="EL228" s="139"/>
      <c r="EM228" s="139"/>
      <c r="EN228" s="139"/>
      <c r="EO228" s="139"/>
      <c r="EP228" s="139"/>
      <c r="EQ228" s="139"/>
      <c r="ER228" s="139"/>
      <c r="ES228" s="139"/>
      <c r="ET228" s="139"/>
      <c r="EU228" s="139"/>
      <c r="EV228" s="139"/>
      <c r="EW228" s="139"/>
      <c r="EX228" s="139"/>
      <c r="EY228" s="139"/>
      <c r="EZ228" s="139"/>
      <c r="FA228" s="139"/>
      <c r="FB228" s="139"/>
      <c r="FC228" s="139"/>
      <c r="FD228" s="139"/>
      <c r="FE228" s="139"/>
      <c r="FF228" s="139"/>
      <c r="FG228" s="139"/>
      <c r="FH228" s="139"/>
      <c r="FI228" s="139"/>
      <c r="FJ228" s="139"/>
      <c r="FK228" s="139"/>
      <c r="FL228" s="139"/>
      <c r="FM228" s="139"/>
      <c r="FN228" s="139"/>
      <c r="FO228" s="139"/>
      <c r="FP228" s="139"/>
      <c r="FQ228" s="139"/>
      <c r="FR228" s="139"/>
      <c r="FS228" s="139"/>
      <c r="FT228" s="139"/>
      <c r="FU228" s="139"/>
      <c r="FV228" s="139"/>
      <c r="FW228" s="139"/>
      <c r="FX228" s="139"/>
      <c r="FY228" s="139"/>
      <c r="FZ228" s="139"/>
      <c r="GA228" s="139"/>
      <c r="GB228" s="139"/>
      <c r="GC228" s="139"/>
      <c r="GD228" s="139"/>
      <c r="GE228" s="139"/>
      <c r="GF228" s="139"/>
      <c r="GG228" s="139"/>
      <c r="GH228" s="139"/>
      <c r="GI228" s="139"/>
      <c r="GJ228" s="139"/>
      <c r="GK228" s="139"/>
      <c r="GL228" s="139"/>
      <c r="GM228" s="139"/>
      <c r="GN228" s="139"/>
      <c r="GO228" s="139"/>
      <c r="GP228" s="139"/>
      <c r="GQ228" s="139"/>
      <c r="GR228" s="139"/>
      <c r="GS228" s="139"/>
      <c r="GT228" s="139"/>
      <c r="GU228" s="139"/>
      <c r="GV228" s="139"/>
      <c r="GW228" s="139"/>
      <c r="GX228" s="139"/>
      <c r="GY228" s="139"/>
      <c r="GZ228" s="139"/>
      <c r="HA228" s="139"/>
      <c r="HB228" s="139"/>
      <c r="HC228" s="139"/>
      <c r="HD228" s="139"/>
      <c r="HE228" s="139"/>
      <c r="HF228" s="139"/>
      <c r="HG228" s="139"/>
      <c r="HH228" s="139"/>
      <c r="HI228" s="139"/>
      <c r="HJ228" s="139"/>
      <c r="HK228" s="139"/>
      <c r="HL228" s="139"/>
      <c r="HM228" s="139"/>
      <c r="HN228" s="139"/>
      <c r="HO228" s="139"/>
      <c r="HP228" s="139"/>
      <c r="HQ228" s="139"/>
      <c r="HR228" s="139"/>
      <c r="HS228" s="139"/>
      <c r="HT228" s="139"/>
      <c r="HU228" s="139"/>
      <c r="HV228" s="139"/>
      <c r="HW228" s="139"/>
      <c r="HX228" s="139"/>
      <c r="HY228" s="139"/>
      <c r="HZ228" s="139"/>
      <c r="IA228" s="139"/>
      <c r="IB228" s="139"/>
    </row>
    <row r="229" spans="1:236" s="1" customFormat="1" ht="39" x14ac:dyDescent="0.2">
      <c r="A229" s="157">
        <f t="shared" si="3"/>
        <v>35</v>
      </c>
      <c r="B229" s="105" t="s">
        <v>279</v>
      </c>
      <c r="C229" s="105" t="s">
        <v>592</v>
      </c>
      <c r="D229" s="158" t="s">
        <v>596</v>
      </c>
      <c r="E229" s="158" t="s">
        <v>543</v>
      </c>
      <c r="F229" s="136">
        <v>12050.84</v>
      </c>
      <c r="G229" s="341"/>
      <c r="H229" s="344"/>
      <c r="I229" s="163"/>
      <c r="J229" s="139"/>
      <c r="K229" s="139"/>
      <c r="L229" s="139"/>
      <c r="M229" s="139"/>
      <c r="N229" s="139"/>
      <c r="O229" s="139"/>
      <c r="P229" s="139"/>
      <c r="Q229" s="139"/>
      <c r="R229" s="139"/>
      <c r="S229" s="139"/>
      <c r="T229" s="139"/>
      <c r="U229" s="139"/>
      <c r="V229" s="139"/>
      <c r="W229" s="139"/>
      <c r="X229" s="139"/>
      <c r="Y229" s="139"/>
      <c r="Z229" s="139"/>
      <c r="AA229" s="139"/>
      <c r="AB229" s="139"/>
      <c r="AC229" s="139"/>
      <c r="AD229" s="139"/>
      <c r="AE229" s="139"/>
      <c r="AF229" s="139"/>
      <c r="AG229" s="139"/>
      <c r="AH229" s="139"/>
      <c r="AI229" s="139"/>
      <c r="AJ229" s="139"/>
      <c r="AK229" s="139"/>
      <c r="AL229" s="139"/>
      <c r="AM229" s="139"/>
      <c r="AN229" s="139"/>
      <c r="AO229" s="139"/>
      <c r="AP229" s="139"/>
      <c r="AQ229" s="139"/>
      <c r="AR229" s="139"/>
      <c r="AS229" s="139"/>
      <c r="AT229" s="139"/>
      <c r="AU229" s="139"/>
      <c r="AV229" s="139"/>
      <c r="AW229" s="139"/>
      <c r="AX229" s="139"/>
      <c r="AY229" s="139"/>
      <c r="AZ229" s="139"/>
      <c r="BA229" s="139"/>
      <c r="BB229" s="139"/>
      <c r="BC229" s="139"/>
      <c r="BD229" s="139"/>
      <c r="BE229" s="139"/>
      <c r="BF229" s="139"/>
      <c r="BG229" s="139"/>
      <c r="BH229" s="139"/>
      <c r="BI229" s="139"/>
      <c r="BJ229" s="139"/>
      <c r="BK229" s="139"/>
      <c r="BL229" s="139"/>
      <c r="BM229" s="139"/>
      <c r="BN229" s="139"/>
      <c r="BO229" s="139"/>
      <c r="BP229" s="139"/>
      <c r="BQ229" s="139"/>
      <c r="BR229" s="139"/>
      <c r="BS229" s="139"/>
      <c r="BT229" s="139"/>
      <c r="BU229" s="139"/>
      <c r="BV229" s="139"/>
      <c r="BW229" s="139"/>
      <c r="BX229" s="139"/>
      <c r="BY229" s="139"/>
      <c r="BZ229" s="139"/>
      <c r="CA229" s="139"/>
      <c r="CB229" s="139"/>
      <c r="CC229" s="139"/>
      <c r="CD229" s="139"/>
      <c r="CE229" s="139"/>
      <c r="CF229" s="139"/>
      <c r="CG229" s="139"/>
      <c r="CH229" s="139"/>
      <c r="CI229" s="139"/>
      <c r="CJ229" s="139"/>
      <c r="CK229" s="139"/>
      <c r="CL229" s="139"/>
      <c r="CM229" s="139"/>
      <c r="CN229" s="139"/>
      <c r="CO229" s="139"/>
      <c r="CP229" s="139"/>
      <c r="CQ229" s="139"/>
      <c r="CR229" s="139"/>
      <c r="CS229" s="139"/>
      <c r="CT229" s="139"/>
      <c r="CU229" s="139"/>
      <c r="CV229" s="139"/>
      <c r="CW229" s="139"/>
      <c r="CX229" s="139"/>
      <c r="CY229" s="139"/>
      <c r="CZ229" s="139"/>
      <c r="DA229" s="139"/>
      <c r="DB229" s="139"/>
      <c r="DC229" s="139"/>
      <c r="DD229" s="139"/>
      <c r="DE229" s="139"/>
      <c r="DF229" s="139"/>
      <c r="DG229" s="139"/>
      <c r="DH229" s="139"/>
      <c r="DI229" s="139"/>
      <c r="DJ229" s="139"/>
      <c r="DK229" s="139"/>
      <c r="DL229" s="139"/>
      <c r="DM229" s="139"/>
      <c r="DN229" s="139"/>
      <c r="DO229" s="139"/>
      <c r="DP229" s="139"/>
      <c r="DQ229" s="139"/>
      <c r="DR229" s="139"/>
      <c r="DS229" s="139"/>
      <c r="DT229" s="139"/>
      <c r="DU229" s="139"/>
      <c r="DV229" s="139"/>
      <c r="DW229" s="139"/>
      <c r="DX229" s="139"/>
      <c r="DY229" s="139"/>
      <c r="DZ229" s="139"/>
      <c r="EA229" s="139"/>
      <c r="EB229" s="139"/>
      <c r="EC229" s="139"/>
      <c r="ED229" s="139"/>
      <c r="EE229" s="139"/>
      <c r="EF229" s="139"/>
      <c r="EG229" s="139"/>
      <c r="EH229" s="139"/>
      <c r="EI229" s="139"/>
      <c r="EJ229" s="139"/>
      <c r="EK229" s="139"/>
      <c r="EL229" s="139"/>
      <c r="EM229" s="139"/>
      <c r="EN229" s="139"/>
      <c r="EO229" s="139"/>
      <c r="EP229" s="139"/>
      <c r="EQ229" s="139"/>
      <c r="ER229" s="139"/>
      <c r="ES229" s="139"/>
      <c r="ET229" s="139"/>
      <c r="EU229" s="139"/>
      <c r="EV229" s="139"/>
      <c r="EW229" s="139"/>
      <c r="EX229" s="139"/>
      <c r="EY229" s="139"/>
      <c r="EZ229" s="139"/>
      <c r="FA229" s="139"/>
      <c r="FB229" s="139"/>
      <c r="FC229" s="139"/>
      <c r="FD229" s="139"/>
      <c r="FE229" s="139"/>
      <c r="FF229" s="139"/>
      <c r="FG229" s="139"/>
      <c r="FH229" s="139"/>
      <c r="FI229" s="139"/>
      <c r="FJ229" s="139"/>
      <c r="FK229" s="139"/>
      <c r="FL229" s="139"/>
      <c r="FM229" s="139"/>
      <c r="FN229" s="139"/>
      <c r="FO229" s="139"/>
      <c r="FP229" s="139"/>
      <c r="FQ229" s="139"/>
      <c r="FR229" s="139"/>
      <c r="FS229" s="139"/>
      <c r="FT229" s="139"/>
      <c r="FU229" s="139"/>
      <c r="FV229" s="139"/>
      <c r="FW229" s="139"/>
      <c r="FX229" s="139"/>
      <c r="FY229" s="139"/>
      <c r="FZ229" s="139"/>
      <c r="GA229" s="139"/>
      <c r="GB229" s="139"/>
      <c r="GC229" s="139"/>
      <c r="GD229" s="139"/>
      <c r="GE229" s="139"/>
      <c r="GF229" s="139"/>
      <c r="GG229" s="139"/>
      <c r="GH229" s="139"/>
      <c r="GI229" s="139"/>
      <c r="GJ229" s="139"/>
      <c r="GK229" s="139"/>
      <c r="GL229" s="139"/>
      <c r="GM229" s="139"/>
      <c r="GN229" s="139"/>
      <c r="GO229" s="139"/>
      <c r="GP229" s="139"/>
      <c r="GQ229" s="139"/>
      <c r="GR229" s="139"/>
      <c r="GS229" s="139"/>
      <c r="GT229" s="139"/>
      <c r="GU229" s="139"/>
      <c r="GV229" s="139"/>
      <c r="GW229" s="139"/>
      <c r="GX229" s="139"/>
      <c r="GY229" s="139"/>
      <c r="GZ229" s="139"/>
      <c r="HA229" s="139"/>
      <c r="HB229" s="139"/>
      <c r="HC229" s="139"/>
      <c r="HD229" s="139"/>
      <c r="HE229" s="139"/>
      <c r="HF229" s="139"/>
      <c r="HG229" s="139"/>
      <c r="HH229" s="139"/>
      <c r="HI229" s="139"/>
      <c r="HJ229" s="139"/>
      <c r="HK229" s="139"/>
      <c r="HL229" s="139"/>
      <c r="HM229" s="139"/>
      <c r="HN229" s="139"/>
      <c r="HO229" s="139"/>
      <c r="HP229" s="139"/>
      <c r="HQ229" s="139"/>
      <c r="HR229" s="139"/>
      <c r="HS229" s="139"/>
      <c r="HT229" s="139"/>
      <c r="HU229" s="139"/>
      <c r="HV229" s="139"/>
      <c r="HW229" s="139"/>
      <c r="HX229" s="139"/>
      <c r="HY229" s="139"/>
      <c r="HZ229" s="139"/>
      <c r="IA229" s="139"/>
      <c r="IB229" s="139"/>
    </row>
    <row r="230" spans="1:236" s="1" customFormat="1" ht="39" x14ac:dyDescent="0.2">
      <c r="A230" s="157">
        <f t="shared" si="3"/>
        <v>36</v>
      </c>
      <c r="B230" s="105" t="s">
        <v>279</v>
      </c>
      <c r="C230" s="105" t="s">
        <v>592</v>
      </c>
      <c r="D230" s="158" t="s">
        <v>597</v>
      </c>
      <c r="E230" s="158" t="s">
        <v>525</v>
      </c>
      <c r="F230" s="136">
        <v>10959.49</v>
      </c>
      <c r="G230" s="341"/>
      <c r="H230" s="344"/>
      <c r="I230" s="163"/>
      <c r="J230" s="139"/>
      <c r="K230" s="139"/>
      <c r="L230" s="139"/>
      <c r="M230" s="139"/>
      <c r="N230" s="139"/>
      <c r="O230" s="139"/>
      <c r="P230" s="139"/>
      <c r="Q230" s="139"/>
      <c r="R230" s="139"/>
      <c r="S230" s="139"/>
      <c r="T230" s="139"/>
      <c r="U230" s="139"/>
      <c r="V230" s="139"/>
      <c r="W230" s="139"/>
      <c r="X230" s="139"/>
      <c r="Y230" s="139"/>
      <c r="Z230" s="139"/>
      <c r="AA230" s="139"/>
      <c r="AB230" s="139"/>
      <c r="AC230" s="139"/>
      <c r="AD230" s="139"/>
      <c r="AE230" s="139"/>
      <c r="AF230" s="139"/>
      <c r="AG230" s="139"/>
      <c r="AH230" s="139"/>
      <c r="AI230" s="139"/>
      <c r="AJ230" s="139"/>
      <c r="AK230" s="139"/>
      <c r="AL230" s="139"/>
      <c r="AM230" s="139"/>
      <c r="AN230" s="139"/>
      <c r="AO230" s="139"/>
      <c r="AP230" s="139"/>
      <c r="AQ230" s="139"/>
      <c r="AR230" s="139"/>
      <c r="AS230" s="139"/>
      <c r="AT230" s="139"/>
      <c r="AU230" s="139"/>
      <c r="AV230" s="139"/>
      <c r="AW230" s="139"/>
      <c r="AX230" s="139"/>
      <c r="AY230" s="139"/>
      <c r="AZ230" s="139"/>
      <c r="BA230" s="139"/>
      <c r="BB230" s="139"/>
      <c r="BC230" s="139"/>
      <c r="BD230" s="139"/>
      <c r="BE230" s="139"/>
      <c r="BF230" s="139"/>
      <c r="BG230" s="139"/>
      <c r="BH230" s="139"/>
      <c r="BI230" s="139"/>
      <c r="BJ230" s="139"/>
      <c r="BK230" s="139"/>
      <c r="BL230" s="139"/>
      <c r="BM230" s="139"/>
      <c r="BN230" s="139"/>
      <c r="BO230" s="139"/>
      <c r="BP230" s="139"/>
      <c r="BQ230" s="139"/>
      <c r="BR230" s="139"/>
      <c r="BS230" s="139"/>
      <c r="BT230" s="139"/>
      <c r="BU230" s="139"/>
      <c r="BV230" s="139"/>
      <c r="BW230" s="139"/>
      <c r="BX230" s="139"/>
      <c r="BY230" s="139"/>
      <c r="BZ230" s="139"/>
      <c r="CA230" s="139"/>
      <c r="CB230" s="139"/>
      <c r="CC230" s="139"/>
      <c r="CD230" s="139"/>
      <c r="CE230" s="139"/>
      <c r="CF230" s="139"/>
      <c r="CG230" s="139"/>
      <c r="CH230" s="139"/>
      <c r="CI230" s="139"/>
      <c r="CJ230" s="139"/>
      <c r="CK230" s="139"/>
      <c r="CL230" s="139"/>
      <c r="CM230" s="139"/>
      <c r="CN230" s="139"/>
      <c r="CO230" s="139"/>
      <c r="CP230" s="139"/>
      <c r="CQ230" s="139"/>
      <c r="CR230" s="139"/>
      <c r="CS230" s="139"/>
      <c r="CT230" s="139"/>
      <c r="CU230" s="139"/>
      <c r="CV230" s="139"/>
      <c r="CW230" s="139"/>
      <c r="CX230" s="139"/>
      <c r="CY230" s="139"/>
      <c r="CZ230" s="139"/>
      <c r="DA230" s="139"/>
      <c r="DB230" s="139"/>
      <c r="DC230" s="139"/>
      <c r="DD230" s="139"/>
      <c r="DE230" s="139"/>
      <c r="DF230" s="139"/>
      <c r="DG230" s="139"/>
      <c r="DH230" s="139"/>
      <c r="DI230" s="139"/>
      <c r="DJ230" s="139"/>
      <c r="DK230" s="139"/>
      <c r="DL230" s="139"/>
      <c r="DM230" s="139"/>
      <c r="DN230" s="139"/>
      <c r="DO230" s="139"/>
      <c r="DP230" s="139"/>
      <c r="DQ230" s="139"/>
      <c r="DR230" s="139"/>
      <c r="DS230" s="139"/>
      <c r="DT230" s="139"/>
      <c r="DU230" s="139"/>
      <c r="DV230" s="139"/>
      <c r="DW230" s="139"/>
      <c r="DX230" s="139"/>
      <c r="DY230" s="139"/>
      <c r="DZ230" s="139"/>
      <c r="EA230" s="139"/>
      <c r="EB230" s="139"/>
      <c r="EC230" s="139"/>
      <c r="ED230" s="139"/>
      <c r="EE230" s="139"/>
      <c r="EF230" s="139"/>
      <c r="EG230" s="139"/>
      <c r="EH230" s="139"/>
      <c r="EI230" s="139"/>
      <c r="EJ230" s="139"/>
      <c r="EK230" s="139"/>
      <c r="EL230" s="139"/>
      <c r="EM230" s="139"/>
      <c r="EN230" s="139"/>
      <c r="EO230" s="139"/>
      <c r="EP230" s="139"/>
      <c r="EQ230" s="139"/>
      <c r="ER230" s="139"/>
      <c r="ES230" s="139"/>
      <c r="ET230" s="139"/>
      <c r="EU230" s="139"/>
      <c r="EV230" s="139"/>
      <c r="EW230" s="139"/>
      <c r="EX230" s="139"/>
      <c r="EY230" s="139"/>
      <c r="EZ230" s="139"/>
      <c r="FA230" s="139"/>
      <c r="FB230" s="139"/>
      <c r="FC230" s="139"/>
      <c r="FD230" s="139"/>
      <c r="FE230" s="139"/>
      <c r="FF230" s="139"/>
      <c r="FG230" s="139"/>
      <c r="FH230" s="139"/>
      <c r="FI230" s="139"/>
      <c r="FJ230" s="139"/>
      <c r="FK230" s="139"/>
      <c r="FL230" s="139"/>
      <c r="FM230" s="139"/>
      <c r="FN230" s="139"/>
      <c r="FO230" s="139"/>
      <c r="FP230" s="139"/>
      <c r="FQ230" s="139"/>
      <c r="FR230" s="139"/>
      <c r="FS230" s="139"/>
      <c r="FT230" s="139"/>
      <c r="FU230" s="139"/>
      <c r="FV230" s="139"/>
      <c r="FW230" s="139"/>
      <c r="FX230" s="139"/>
      <c r="FY230" s="139"/>
      <c r="FZ230" s="139"/>
      <c r="GA230" s="139"/>
      <c r="GB230" s="139"/>
      <c r="GC230" s="139"/>
      <c r="GD230" s="139"/>
      <c r="GE230" s="139"/>
      <c r="GF230" s="139"/>
      <c r="GG230" s="139"/>
      <c r="GH230" s="139"/>
      <c r="GI230" s="139"/>
      <c r="GJ230" s="139"/>
      <c r="GK230" s="139"/>
      <c r="GL230" s="139"/>
      <c r="GM230" s="139"/>
      <c r="GN230" s="139"/>
      <c r="GO230" s="139"/>
      <c r="GP230" s="139"/>
      <c r="GQ230" s="139"/>
      <c r="GR230" s="139"/>
      <c r="GS230" s="139"/>
      <c r="GT230" s="139"/>
      <c r="GU230" s="139"/>
      <c r="GV230" s="139"/>
      <c r="GW230" s="139"/>
      <c r="GX230" s="139"/>
      <c r="GY230" s="139"/>
      <c r="GZ230" s="139"/>
      <c r="HA230" s="139"/>
      <c r="HB230" s="139"/>
      <c r="HC230" s="139"/>
      <c r="HD230" s="139"/>
      <c r="HE230" s="139"/>
      <c r="HF230" s="139"/>
      <c r="HG230" s="139"/>
      <c r="HH230" s="139"/>
      <c r="HI230" s="139"/>
      <c r="HJ230" s="139"/>
      <c r="HK230" s="139"/>
      <c r="HL230" s="139"/>
      <c r="HM230" s="139"/>
      <c r="HN230" s="139"/>
      <c r="HO230" s="139"/>
      <c r="HP230" s="139"/>
      <c r="HQ230" s="139"/>
      <c r="HR230" s="139"/>
      <c r="HS230" s="139"/>
      <c r="HT230" s="139"/>
      <c r="HU230" s="139"/>
      <c r="HV230" s="139"/>
      <c r="HW230" s="139"/>
      <c r="HX230" s="139"/>
      <c r="HY230" s="139"/>
      <c r="HZ230" s="139"/>
      <c r="IA230" s="139"/>
      <c r="IB230" s="139"/>
    </row>
    <row r="231" spans="1:236" s="1" customFormat="1" ht="39" x14ac:dyDescent="0.2">
      <c r="A231" s="157">
        <f t="shared" si="3"/>
        <v>37</v>
      </c>
      <c r="B231" s="105" t="s">
        <v>279</v>
      </c>
      <c r="C231" s="105" t="s">
        <v>592</v>
      </c>
      <c r="D231" s="158" t="s">
        <v>598</v>
      </c>
      <c r="E231" s="158" t="s">
        <v>548</v>
      </c>
      <c r="F231" s="136">
        <v>23982.54</v>
      </c>
      <c r="G231" s="342"/>
      <c r="H231" s="345"/>
      <c r="I231" s="163"/>
      <c r="J231" s="139"/>
      <c r="K231" s="139"/>
      <c r="L231" s="139"/>
      <c r="M231" s="139"/>
      <c r="N231" s="139"/>
      <c r="O231" s="139"/>
      <c r="P231" s="139"/>
      <c r="Q231" s="139"/>
      <c r="R231" s="139"/>
      <c r="S231" s="139"/>
      <c r="T231" s="139"/>
      <c r="U231" s="139"/>
      <c r="V231" s="139"/>
      <c r="W231" s="139"/>
      <c r="X231" s="139"/>
      <c r="Y231" s="139"/>
      <c r="Z231" s="139"/>
      <c r="AA231" s="139"/>
      <c r="AB231" s="139"/>
      <c r="AC231" s="139"/>
      <c r="AD231" s="139"/>
      <c r="AE231" s="139"/>
      <c r="AF231" s="139"/>
      <c r="AG231" s="139"/>
      <c r="AH231" s="139"/>
      <c r="AI231" s="139"/>
      <c r="AJ231" s="139"/>
      <c r="AK231" s="139"/>
      <c r="AL231" s="139"/>
      <c r="AM231" s="139"/>
      <c r="AN231" s="139"/>
      <c r="AO231" s="139"/>
      <c r="AP231" s="139"/>
      <c r="AQ231" s="139"/>
      <c r="AR231" s="139"/>
      <c r="AS231" s="139"/>
      <c r="AT231" s="139"/>
      <c r="AU231" s="139"/>
      <c r="AV231" s="139"/>
      <c r="AW231" s="139"/>
      <c r="AX231" s="139"/>
      <c r="AY231" s="139"/>
      <c r="AZ231" s="139"/>
      <c r="BA231" s="139"/>
      <c r="BB231" s="139"/>
      <c r="BC231" s="139"/>
      <c r="BD231" s="139"/>
      <c r="BE231" s="139"/>
      <c r="BF231" s="139"/>
      <c r="BG231" s="139"/>
      <c r="BH231" s="139"/>
      <c r="BI231" s="139"/>
      <c r="BJ231" s="139"/>
      <c r="BK231" s="139"/>
      <c r="BL231" s="139"/>
      <c r="BM231" s="139"/>
      <c r="BN231" s="139"/>
      <c r="BO231" s="139"/>
      <c r="BP231" s="139"/>
      <c r="BQ231" s="139"/>
      <c r="BR231" s="139"/>
      <c r="BS231" s="139"/>
      <c r="BT231" s="139"/>
      <c r="BU231" s="139"/>
      <c r="BV231" s="139"/>
      <c r="BW231" s="139"/>
      <c r="BX231" s="139"/>
      <c r="BY231" s="139"/>
      <c r="BZ231" s="139"/>
      <c r="CA231" s="139"/>
      <c r="CB231" s="139"/>
      <c r="CC231" s="139"/>
      <c r="CD231" s="139"/>
      <c r="CE231" s="139"/>
      <c r="CF231" s="139"/>
      <c r="CG231" s="139"/>
      <c r="CH231" s="139"/>
      <c r="CI231" s="139"/>
      <c r="CJ231" s="139"/>
      <c r="CK231" s="139"/>
      <c r="CL231" s="139"/>
      <c r="CM231" s="139"/>
      <c r="CN231" s="139"/>
      <c r="CO231" s="139"/>
      <c r="CP231" s="139"/>
      <c r="CQ231" s="139"/>
      <c r="CR231" s="139"/>
      <c r="CS231" s="139"/>
      <c r="CT231" s="139"/>
      <c r="CU231" s="139"/>
      <c r="CV231" s="139"/>
      <c r="CW231" s="139"/>
      <c r="CX231" s="139"/>
      <c r="CY231" s="139"/>
      <c r="CZ231" s="139"/>
      <c r="DA231" s="139"/>
      <c r="DB231" s="139"/>
      <c r="DC231" s="139"/>
      <c r="DD231" s="139"/>
      <c r="DE231" s="139"/>
      <c r="DF231" s="139"/>
      <c r="DG231" s="139"/>
      <c r="DH231" s="139"/>
      <c r="DI231" s="139"/>
      <c r="DJ231" s="139"/>
      <c r="DK231" s="139"/>
      <c r="DL231" s="139"/>
      <c r="DM231" s="139"/>
      <c r="DN231" s="139"/>
      <c r="DO231" s="139"/>
      <c r="DP231" s="139"/>
      <c r="DQ231" s="139"/>
      <c r="DR231" s="139"/>
      <c r="DS231" s="139"/>
      <c r="DT231" s="139"/>
      <c r="DU231" s="139"/>
      <c r="DV231" s="139"/>
      <c r="DW231" s="139"/>
      <c r="DX231" s="139"/>
      <c r="DY231" s="139"/>
      <c r="DZ231" s="139"/>
      <c r="EA231" s="139"/>
      <c r="EB231" s="139"/>
      <c r="EC231" s="139"/>
      <c r="ED231" s="139"/>
      <c r="EE231" s="139"/>
      <c r="EF231" s="139"/>
      <c r="EG231" s="139"/>
      <c r="EH231" s="139"/>
      <c r="EI231" s="139"/>
      <c r="EJ231" s="139"/>
      <c r="EK231" s="139"/>
      <c r="EL231" s="139"/>
      <c r="EM231" s="139"/>
      <c r="EN231" s="139"/>
      <c r="EO231" s="139"/>
      <c r="EP231" s="139"/>
      <c r="EQ231" s="139"/>
      <c r="ER231" s="139"/>
      <c r="ES231" s="139"/>
      <c r="ET231" s="139"/>
      <c r="EU231" s="139"/>
      <c r="EV231" s="139"/>
      <c r="EW231" s="139"/>
      <c r="EX231" s="139"/>
      <c r="EY231" s="139"/>
      <c r="EZ231" s="139"/>
      <c r="FA231" s="139"/>
      <c r="FB231" s="139"/>
      <c r="FC231" s="139"/>
      <c r="FD231" s="139"/>
      <c r="FE231" s="139"/>
      <c r="FF231" s="139"/>
      <c r="FG231" s="139"/>
      <c r="FH231" s="139"/>
      <c r="FI231" s="139"/>
      <c r="FJ231" s="139"/>
      <c r="FK231" s="139"/>
      <c r="FL231" s="139"/>
      <c r="FM231" s="139"/>
      <c r="FN231" s="139"/>
      <c r="FO231" s="139"/>
      <c r="FP231" s="139"/>
      <c r="FQ231" s="139"/>
      <c r="FR231" s="139"/>
      <c r="FS231" s="139"/>
      <c r="FT231" s="139"/>
      <c r="FU231" s="139"/>
      <c r="FV231" s="139"/>
      <c r="FW231" s="139"/>
      <c r="FX231" s="139"/>
      <c r="FY231" s="139"/>
      <c r="FZ231" s="139"/>
      <c r="GA231" s="139"/>
      <c r="GB231" s="139"/>
      <c r="GC231" s="139"/>
      <c r="GD231" s="139"/>
      <c r="GE231" s="139"/>
      <c r="GF231" s="139"/>
      <c r="GG231" s="139"/>
      <c r="GH231" s="139"/>
      <c r="GI231" s="139"/>
      <c r="GJ231" s="139"/>
      <c r="GK231" s="139"/>
      <c r="GL231" s="139"/>
      <c r="GM231" s="139"/>
      <c r="GN231" s="139"/>
      <c r="GO231" s="139"/>
      <c r="GP231" s="139"/>
      <c r="GQ231" s="139"/>
      <c r="GR231" s="139"/>
      <c r="GS231" s="139"/>
      <c r="GT231" s="139"/>
      <c r="GU231" s="139"/>
      <c r="GV231" s="139"/>
      <c r="GW231" s="139"/>
      <c r="GX231" s="139"/>
      <c r="GY231" s="139"/>
      <c r="GZ231" s="139"/>
      <c r="HA231" s="139"/>
      <c r="HB231" s="139"/>
      <c r="HC231" s="139"/>
      <c r="HD231" s="139"/>
      <c r="HE231" s="139"/>
      <c r="HF231" s="139"/>
      <c r="HG231" s="139"/>
      <c r="HH231" s="139"/>
      <c r="HI231" s="139"/>
      <c r="HJ231" s="139"/>
      <c r="HK231" s="139"/>
      <c r="HL231" s="139"/>
      <c r="HM231" s="139"/>
      <c r="HN231" s="139"/>
      <c r="HO231" s="139"/>
      <c r="HP231" s="139"/>
      <c r="HQ231" s="139"/>
      <c r="HR231" s="139"/>
      <c r="HS231" s="139"/>
      <c r="HT231" s="139"/>
      <c r="HU231" s="139"/>
      <c r="HV231" s="139"/>
      <c r="HW231" s="139"/>
      <c r="HX231" s="139"/>
      <c r="HY231" s="139"/>
      <c r="HZ231" s="139"/>
      <c r="IA231" s="139"/>
      <c r="IB231" s="139"/>
    </row>
    <row r="232" spans="1:236" s="83" customFormat="1" x14ac:dyDescent="0.2">
      <c r="A232" s="76"/>
      <c r="B232" s="77" t="s">
        <v>267</v>
      </c>
      <c r="C232" s="78"/>
      <c r="D232" s="79"/>
      <c r="E232" s="79"/>
      <c r="F232" s="80">
        <f>SUM(F195:F231)</f>
        <v>5950408.5299999984</v>
      </c>
      <c r="G232" s="81"/>
      <c r="H232" s="119"/>
    </row>
    <row r="233" spans="1:236" s="83" customFormat="1" x14ac:dyDescent="0.2">
      <c r="A233" s="2"/>
      <c r="B233" s="346" t="s">
        <v>599</v>
      </c>
      <c r="C233" s="347"/>
      <c r="D233" s="347"/>
      <c r="E233" s="347"/>
      <c r="F233" s="347"/>
      <c r="G233" s="347"/>
      <c r="H233" s="164"/>
      <c r="I233" s="165"/>
    </row>
    <row r="234" spans="1:236" s="83" customFormat="1" ht="36" x14ac:dyDescent="0.2">
      <c r="A234" s="152" t="s">
        <v>2</v>
      </c>
      <c r="B234" s="3" t="s">
        <v>3</v>
      </c>
      <c r="C234" s="88" t="s">
        <v>270</v>
      </c>
      <c r="D234" s="88" t="s">
        <v>269</v>
      </c>
      <c r="E234" s="88"/>
      <c r="F234" s="88" t="s">
        <v>7</v>
      </c>
      <c r="G234" s="156" t="s">
        <v>8</v>
      </c>
      <c r="H234" s="9" t="s">
        <v>9</v>
      </c>
      <c r="I234" s="166"/>
      <c r="J234" s="167"/>
      <c r="K234" s="167"/>
      <c r="L234" s="168"/>
      <c r="M234" s="169"/>
      <c r="N234" s="170"/>
      <c r="O234" s="171"/>
    </row>
    <row r="235" spans="1:236" s="83" customFormat="1" ht="58.5" x14ac:dyDescent="0.2">
      <c r="A235" s="172">
        <v>1</v>
      </c>
      <c r="B235" s="173" t="s">
        <v>600</v>
      </c>
      <c r="C235" s="38" t="s">
        <v>601</v>
      </c>
      <c r="D235" s="38">
        <v>41229</v>
      </c>
      <c r="E235" s="38"/>
      <c r="F235" s="100">
        <v>575793.51</v>
      </c>
      <c r="G235" s="174" t="s">
        <v>602</v>
      </c>
      <c r="H235" s="79" t="s">
        <v>603</v>
      </c>
      <c r="I235" s="175"/>
      <c r="J235" s="167"/>
      <c r="K235" s="167"/>
      <c r="L235" s="168"/>
      <c r="M235" s="169"/>
      <c r="N235" s="170"/>
      <c r="O235" s="171"/>
    </row>
    <row r="236" spans="1:236" s="83" customFormat="1" ht="75.75" customHeight="1" x14ac:dyDescent="0.2">
      <c r="A236" s="172">
        <f>A235+1</f>
        <v>2</v>
      </c>
      <c r="B236" s="173" t="s">
        <v>600</v>
      </c>
      <c r="C236" s="38" t="s">
        <v>604</v>
      </c>
      <c r="D236" s="38">
        <v>41229</v>
      </c>
      <c r="E236" s="38"/>
      <c r="F236" s="100">
        <v>35135.82</v>
      </c>
      <c r="G236" s="174" t="s">
        <v>605</v>
      </c>
      <c r="H236" s="79" t="s">
        <v>606</v>
      </c>
      <c r="I236" s="175"/>
      <c r="J236" s="167"/>
      <c r="K236" s="167"/>
      <c r="L236" s="168"/>
      <c r="M236" s="169"/>
      <c r="N236" s="170"/>
      <c r="O236" s="171"/>
    </row>
    <row r="237" spans="1:236" s="83" customFormat="1" ht="58.5" x14ac:dyDescent="0.2">
      <c r="A237" s="172">
        <f t="shared" ref="A237:A266" si="4">A236+1</f>
        <v>3</v>
      </c>
      <c r="B237" s="173" t="s">
        <v>600</v>
      </c>
      <c r="C237" s="38" t="s">
        <v>607</v>
      </c>
      <c r="D237" s="38">
        <v>41136</v>
      </c>
      <c r="E237" s="38"/>
      <c r="F237" s="100">
        <v>3211959.42</v>
      </c>
      <c r="G237" s="176" t="s">
        <v>608</v>
      </c>
      <c r="H237" s="79" t="s">
        <v>609</v>
      </c>
      <c r="I237" s="175"/>
      <c r="J237" s="167"/>
      <c r="K237" s="167"/>
      <c r="L237" s="168"/>
      <c r="M237" s="169"/>
      <c r="N237" s="170"/>
      <c r="O237" s="171"/>
    </row>
    <row r="238" spans="1:236" s="1" customFormat="1" ht="58.5" x14ac:dyDescent="0.2">
      <c r="A238" s="172">
        <f t="shared" si="4"/>
        <v>4</v>
      </c>
      <c r="B238" s="173" t="s">
        <v>600</v>
      </c>
      <c r="C238" s="38" t="s">
        <v>610</v>
      </c>
      <c r="D238" s="38">
        <v>41354</v>
      </c>
      <c r="E238" s="38"/>
      <c r="F238" s="100">
        <v>3232549.8900000006</v>
      </c>
      <c r="G238" s="176" t="s">
        <v>611</v>
      </c>
      <c r="H238" s="79" t="s">
        <v>612</v>
      </c>
      <c r="I238" s="175"/>
      <c r="J238" s="167"/>
      <c r="K238" s="167"/>
      <c r="L238" s="177"/>
      <c r="M238" s="167"/>
      <c r="N238" s="178"/>
    </row>
    <row r="239" spans="1:236" s="1" customFormat="1" ht="58.5" x14ac:dyDescent="0.2">
      <c r="A239" s="172">
        <f t="shared" si="4"/>
        <v>5</v>
      </c>
      <c r="B239" s="173" t="s">
        <v>600</v>
      </c>
      <c r="C239" s="179" t="s">
        <v>613</v>
      </c>
      <c r="D239" s="38">
        <v>41354</v>
      </c>
      <c r="E239" s="38"/>
      <c r="F239" s="100">
        <v>12309.07</v>
      </c>
      <c r="G239" s="176" t="s">
        <v>614</v>
      </c>
      <c r="H239" s="79" t="s">
        <v>615</v>
      </c>
      <c r="I239" s="175"/>
      <c r="J239" s="84"/>
      <c r="K239" s="167"/>
      <c r="L239" s="168"/>
      <c r="M239" s="167"/>
      <c r="N239" s="178"/>
    </row>
    <row r="240" spans="1:236" s="1" customFormat="1" ht="48.75" x14ac:dyDescent="0.2">
      <c r="A240" s="172">
        <f t="shared" si="4"/>
        <v>6</v>
      </c>
      <c r="B240" s="173" t="s">
        <v>600</v>
      </c>
      <c r="C240" s="38" t="s">
        <v>616</v>
      </c>
      <c r="D240" s="38">
        <v>41388</v>
      </c>
      <c r="E240" s="38"/>
      <c r="F240" s="100">
        <v>1585991.16</v>
      </c>
      <c r="G240" s="98" t="s">
        <v>617</v>
      </c>
      <c r="H240" s="79" t="s">
        <v>618</v>
      </c>
      <c r="I240" s="175"/>
      <c r="J240" s="180"/>
      <c r="K240" s="181"/>
      <c r="L240" s="182"/>
      <c r="M240" s="181"/>
      <c r="N240" s="178"/>
    </row>
    <row r="241" spans="1:17" s="1" customFormat="1" ht="48.75" x14ac:dyDescent="0.2">
      <c r="A241" s="172">
        <f t="shared" si="4"/>
        <v>7</v>
      </c>
      <c r="B241" s="173" t="s">
        <v>600</v>
      </c>
      <c r="C241" s="38" t="s">
        <v>619</v>
      </c>
      <c r="D241" s="38">
        <v>41470</v>
      </c>
      <c r="E241" s="38"/>
      <c r="F241" s="101">
        <v>4484.6400000000003</v>
      </c>
      <c r="G241" s="98" t="s">
        <v>617</v>
      </c>
      <c r="H241" s="79" t="s">
        <v>620</v>
      </c>
      <c r="I241" s="175"/>
      <c r="J241" s="180"/>
      <c r="K241" s="181"/>
      <c r="L241" s="182"/>
      <c r="M241" s="181"/>
      <c r="N241" s="178"/>
    </row>
    <row r="242" spans="1:17" s="1" customFormat="1" ht="48.75" x14ac:dyDescent="0.2">
      <c r="A242" s="172">
        <f t="shared" si="4"/>
        <v>8</v>
      </c>
      <c r="B242" s="90" t="s">
        <v>621</v>
      </c>
      <c r="C242" s="38" t="s">
        <v>622</v>
      </c>
      <c r="D242" s="38">
        <v>41354</v>
      </c>
      <c r="E242" s="38"/>
      <c r="F242" s="100">
        <v>639999.72</v>
      </c>
      <c r="G242" s="176" t="s">
        <v>623</v>
      </c>
      <c r="H242" s="183" t="s">
        <v>624</v>
      </c>
      <c r="I242" s="184"/>
      <c r="J242" s="185"/>
      <c r="K242" s="186"/>
      <c r="L242" s="186"/>
      <c r="M242" s="186"/>
      <c r="N242" s="187"/>
      <c r="O242" s="186"/>
      <c r="P242" s="186"/>
      <c r="Q242" s="186"/>
    </row>
    <row r="243" spans="1:17" s="1" customFormat="1" ht="39" x14ac:dyDescent="0.2">
      <c r="A243" s="172">
        <f t="shared" si="4"/>
        <v>9</v>
      </c>
      <c r="B243" s="17" t="s">
        <v>621</v>
      </c>
      <c r="C243" s="38" t="s">
        <v>625</v>
      </c>
      <c r="D243" s="38">
        <v>41388</v>
      </c>
      <c r="E243" s="38"/>
      <c r="F243" s="100">
        <v>1861.61</v>
      </c>
      <c r="G243" s="188" t="s">
        <v>626</v>
      </c>
      <c r="H243" s="183" t="s">
        <v>624</v>
      </c>
      <c r="I243" s="184"/>
      <c r="J243" s="181"/>
      <c r="K243" s="181"/>
      <c r="L243" s="181"/>
      <c r="M243" s="181"/>
      <c r="N243" s="178"/>
    </row>
    <row r="244" spans="1:17" s="1" customFormat="1" ht="39" x14ac:dyDescent="0.2">
      <c r="A244" s="172">
        <f t="shared" si="4"/>
        <v>10</v>
      </c>
      <c r="B244" s="17" t="s">
        <v>621</v>
      </c>
      <c r="C244" s="38" t="s">
        <v>627</v>
      </c>
      <c r="D244" s="38">
        <v>41388</v>
      </c>
      <c r="E244" s="38"/>
      <c r="F244" s="100">
        <v>376125.75</v>
      </c>
      <c r="G244" s="188" t="s">
        <v>626</v>
      </c>
      <c r="H244" s="183" t="s">
        <v>624</v>
      </c>
      <c r="I244" s="184"/>
      <c r="J244" s="181"/>
      <c r="K244" s="181"/>
      <c r="L244" s="181"/>
      <c r="M244" s="181"/>
      <c r="N244" s="178"/>
    </row>
    <row r="245" spans="1:17" s="1" customFormat="1" ht="48.75" x14ac:dyDescent="0.2">
      <c r="A245" s="172">
        <f t="shared" si="4"/>
        <v>11</v>
      </c>
      <c r="B245" s="17" t="s">
        <v>628</v>
      </c>
      <c r="C245" s="103" t="s">
        <v>629</v>
      </c>
      <c r="D245" s="117">
        <v>41603</v>
      </c>
      <c r="E245" s="103"/>
      <c r="F245" s="101">
        <v>342534.41</v>
      </c>
      <c r="G245" s="188" t="s">
        <v>630</v>
      </c>
      <c r="H245" s="183" t="s">
        <v>631</v>
      </c>
      <c r="I245" s="184"/>
      <c r="J245" s="181"/>
      <c r="K245" s="181"/>
      <c r="L245" s="181"/>
      <c r="M245" s="181"/>
      <c r="N245" s="178"/>
    </row>
    <row r="246" spans="1:17" s="1" customFormat="1" ht="48.75" x14ac:dyDescent="0.2">
      <c r="A246" s="172">
        <f t="shared" si="4"/>
        <v>12</v>
      </c>
      <c r="B246" s="17" t="s">
        <v>628</v>
      </c>
      <c r="C246" s="103" t="s">
        <v>632</v>
      </c>
      <c r="D246" s="117">
        <v>41603</v>
      </c>
      <c r="E246" s="103"/>
      <c r="F246" s="101">
        <v>11085.920000000002</v>
      </c>
      <c r="G246" s="188" t="s">
        <v>630</v>
      </c>
      <c r="H246" s="183" t="s">
        <v>631</v>
      </c>
      <c r="I246" s="184"/>
      <c r="J246" s="181"/>
      <c r="K246" s="181"/>
      <c r="L246" s="181"/>
      <c r="M246" s="181"/>
      <c r="N246" s="178"/>
    </row>
    <row r="247" spans="1:17" s="1" customFormat="1" ht="29.25" x14ac:dyDescent="0.2">
      <c r="A247" s="172">
        <f t="shared" si="4"/>
        <v>13</v>
      </c>
      <c r="B247" s="58" t="s">
        <v>633</v>
      </c>
      <c r="C247" s="189" t="s">
        <v>634</v>
      </c>
      <c r="D247" s="38">
        <v>41684</v>
      </c>
      <c r="E247" s="189"/>
      <c r="F247" s="190">
        <v>26833.41</v>
      </c>
      <c r="G247" s="98" t="s">
        <v>635</v>
      </c>
      <c r="H247" s="79" t="s">
        <v>636</v>
      </c>
      <c r="I247" s="191"/>
      <c r="J247" s="181"/>
      <c r="K247" s="181"/>
      <c r="L247" s="181"/>
      <c r="M247" s="181"/>
      <c r="N247" s="178"/>
    </row>
    <row r="248" spans="1:17" s="1" customFormat="1" ht="19.5" x14ac:dyDescent="0.2">
      <c r="A248" s="172">
        <f t="shared" si="4"/>
        <v>14</v>
      </c>
      <c r="B248" s="58" t="s">
        <v>633</v>
      </c>
      <c r="C248" s="189" t="s">
        <v>637</v>
      </c>
      <c r="D248" s="38">
        <v>41684</v>
      </c>
      <c r="E248" s="189"/>
      <c r="F248" s="190">
        <v>860.89</v>
      </c>
      <c r="G248" s="98" t="s">
        <v>48</v>
      </c>
      <c r="H248" s="79" t="s">
        <v>636</v>
      </c>
      <c r="I248" s="191"/>
      <c r="J248" s="181"/>
      <c r="K248" s="181"/>
      <c r="L248" s="181"/>
      <c r="M248" s="181"/>
      <c r="N248" s="178"/>
    </row>
    <row r="249" spans="1:17" s="1" customFormat="1" ht="58.5" x14ac:dyDescent="0.2">
      <c r="A249" s="172">
        <f t="shared" si="4"/>
        <v>15</v>
      </c>
      <c r="B249" s="17" t="s">
        <v>633</v>
      </c>
      <c r="C249" s="103" t="s">
        <v>638</v>
      </c>
      <c r="D249" s="117">
        <v>41781</v>
      </c>
      <c r="E249" s="103"/>
      <c r="F249" s="108">
        <v>851.87</v>
      </c>
      <c r="G249" s="98" t="s">
        <v>48</v>
      </c>
      <c r="H249" s="79" t="s">
        <v>639</v>
      </c>
      <c r="I249" s="191"/>
      <c r="J249" s="181"/>
      <c r="K249" s="181"/>
      <c r="L249" s="181"/>
      <c r="M249" s="181"/>
      <c r="N249" s="178"/>
    </row>
    <row r="250" spans="1:17" s="1" customFormat="1" ht="58.5" x14ac:dyDescent="0.2">
      <c r="A250" s="172">
        <f t="shared" si="4"/>
        <v>16</v>
      </c>
      <c r="B250" s="17" t="s">
        <v>633</v>
      </c>
      <c r="C250" s="103" t="s">
        <v>640</v>
      </c>
      <c r="D250" s="117">
        <v>41781</v>
      </c>
      <c r="E250" s="103"/>
      <c r="F250" s="108">
        <v>20423.310000000001</v>
      </c>
      <c r="G250" s="98" t="s">
        <v>635</v>
      </c>
      <c r="H250" s="79" t="s">
        <v>639</v>
      </c>
      <c r="I250" s="191"/>
      <c r="J250" s="181"/>
      <c r="K250" s="181"/>
      <c r="L250" s="181"/>
      <c r="M250" s="181"/>
      <c r="N250" s="178"/>
    </row>
    <row r="251" spans="1:17" s="1" customFormat="1" ht="29.25" x14ac:dyDescent="0.2">
      <c r="A251" s="172">
        <f t="shared" si="4"/>
        <v>17</v>
      </c>
      <c r="B251" s="17" t="s">
        <v>641</v>
      </c>
      <c r="C251" s="103" t="s">
        <v>642</v>
      </c>
      <c r="D251" s="117">
        <v>41781</v>
      </c>
      <c r="E251" s="103"/>
      <c r="F251" s="108">
        <v>3618.07</v>
      </c>
      <c r="G251" s="98" t="s">
        <v>635</v>
      </c>
      <c r="H251" s="79" t="s">
        <v>643</v>
      </c>
      <c r="I251" s="192"/>
      <c r="J251" s="181"/>
      <c r="K251" s="181"/>
      <c r="L251" s="181"/>
      <c r="M251" s="181"/>
      <c r="N251" s="178"/>
    </row>
    <row r="252" spans="1:17" s="1" customFormat="1" ht="29.25" x14ac:dyDescent="0.2">
      <c r="A252" s="172">
        <f t="shared" si="4"/>
        <v>18</v>
      </c>
      <c r="B252" s="58" t="s">
        <v>641</v>
      </c>
      <c r="C252" s="103" t="s">
        <v>644</v>
      </c>
      <c r="D252" s="117">
        <v>41781</v>
      </c>
      <c r="E252" s="103"/>
      <c r="F252" s="108">
        <v>56233.06</v>
      </c>
      <c r="G252" s="98" t="s">
        <v>635</v>
      </c>
      <c r="H252" s="79" t="s">
        <v>643</v>
      </c>
      <c r="I252" s="192"/>
      <c r="J252" s="181"/>
      <c r="K252" s="181"/>
      <c r="L252" s="181"/>
      <c r="M252" s="181"/>
      <c r="N252" s="178"/>
    </row>
    <row r="253" spans="1:17" s="15" customFormat="1" x14ac:dyDescent="0.2">
      <c r="A253" s="193">
        <f t="shared" si="4"/>
        <v>19</v>
      </c>
      <c r="B253" s="17" t="s">
        <v>645</v>
      </c>
      <c r="C253" s="100" t="s">
        <v>646</v>
      </c>
      <c r="D253" s="20">
        <v>41781</v>
      </c>
      <c r="E253" s="100"/>
      <c r="F253" s="108">
        <v>79.14</v>
      </c>
      <c r="G253" s="92" t="s">
        <v>48</v>
      </c>
      <c r="H253" s="194" t="s">
        <v>647</v>
      </c>
      <c r="I253" s="195"/>
      <c r="J253" s="196"/>
      <c r="K253" s="196"/>
      <c r="L253" s="196"/>
      <c r="M253" s="196"/>
      <c r="N253" s="197"/>
    </row>
    <row r="254" spans="1:17" s="15" customFormat="1" ht="19.5" x14ac:dyDescent="0.2">
      <c r="A254" s="193">
        <f t="shared" si="4"/>
        <v>20</v>
      </c>
      <c r="B254" s="17" t="s">
        <v>645</v>
      </c>
      <c r="C254" s="100" t="s">
        <v>648</v>
      </c>
      <c r="D254" s="20">
        <v>41781</v>
      </c>
      <c r="E254" s="100"/>
      <c r="F254" s="108">
        <v>4406.75</v>
      </c>
      <c r="G254" s="92" t="s">
        <v>649</v>
      </c>
      <c r="H254" s="194" t="s">
        <v>650</v>
      </c>
      <c r="I254" s="195"/>
      <c r="J254" s="196"/>
      <c r="K254" s="196"/>
      <c r="L254" s="196"/>
      <c r="M254" s="196"/>
      <c r="N254" s="197"/>
    </row>
    <row r="255" spans="1:17" s="1" customFormat="1" x14ac:dyDescent="0.2">
      <c r="A255" s="172">
        <f t="shared" si="4"/>
        <v>21</v>
      </c>
      <c r="B255" s="58" t="s">
        <v>651</v>
      </c>
      <c r="C255" s="103" t="s">
        <v>652</v>
      </c>
      <c r="D255" s="117">
        <v>41781</v>
      </c>
      <c r="E255" s="103"/>
      <c r="F255" s="108">
        <v>1335.97</v>
      </c>
      <c r="G255" s="98" t="s">
        <v>48</v>
      </c>
      <c r="H255" s="329" t="s">
        <v>653</v>
      </c>
      <c r="I255" s="331"/>
      <c r="J255" s="181"/>
      <c r="K255" s="181"/>
      <c r="L255" s="181"/>
      <c r="M255" s="181"/>
      <c r="N255" s="178"/>
    </row>
    <row r="256" spans="1:17" s="1" customFormat="1" ht="35.25" customHeight="1" x14ac:dyDescent="0.2">
      <c r="A256" s="172">
        <f t="shared" si="4"/>
        <v>22</v>
      </c>
      <c r="B256" s="58" t="s">
        <v>651</v>
      </c>
      <c r="C256" s="103" t="s">
        <v>654</v>
      </c>
      <c r="D256" s="117">
        <v>41781</v>
      </c>
      <c r="E256" s="103"/>
      <c r="F256" s="108">
        <v>27857.16</v>
      </c>
      <c r="G256" s="98" t="s">
        <v>635</v>
      </c>
      <c r="H256" s="330"/>
      <c r="I256" s="332"/>
      <c r="J256" s="198"/>
      <c r="K256" s="181"/>
      <c r="L256" s="181"/>
      <c r="M256" s="181"/>
      <c r="N256" s="178"/>
    </row>
    <row r="257" spans="1:15" s="1" customFormat="1" ht="19.5" x14ac:dyDescent="0.2">
      <c r="A257" s="172">
        <f t="shared" si="4"/>
        <v>23</v>
      </c>
      <c r="B257" s="199" t="s">
        <v>375</v>
      </c>
      <c r="C257" s="103" t="s">
        <v>655</v>
      </c>
      <c r="D257" s="117">
        <v>41836</v>
      </c>
      <c r="E257" s="103"/>
      <c r="F257" s="108">
        <v>92317.68</v>
      </c>
      <c r="G257" s="200" t="s">
        <v>656</v>
      </c>
      <c r="H257" s="329" t="s">
        <v>657</v>
      </c>
      <c r="I257" s="331"/>
      <c r="J257" s="181"/>
      <c r="K257" s="181"/>
      <c r="L257" s="181"/>
      <c r="M257" s="181"/>
      <c r="N257" s="178"/>
    </row>
    <row r="258" spans="1:15" s="1" customFormat="1" x14ac:dyDescent="0.2">
      <c r="A258" s="172">
        <f t="shared" si="4"/>
        <v>24</v>
      </c>
      <c r="B258" s="199" t="s">
        <v>375</v>
      </c>
      <c r="C258" s="103" t="s">
        <v>658</v>
      </c>
      <c r="D258" s="117">
        <v>41865</v>
      </c>
      <c r="E258" s="103"/>
      <c r="F258" s="101">
        <v>1279.27</v>
      </c>
      <c r="G258" s="200" t="s">
        <v>48</v>
      </c>
      <c r="H258" s="330"/>
      <c r="I258" s="332"/>
      <c r="J258" s="181"/>
      <c r="K258" s="181"/>
      <c r="L258" s="181"/>
      <c r="M258" s="181"/>
      <c r="N258" s="178"/>
    </row>
    <row r="259" spans="1:15" s="1" customFormat="1" ht="19.5" x14ac:dyDescent="0.2">
      <c r="A259" s="172">
        <f t="shared" si="4"/>
        <v>25</v>
      </c>
      <c r="B259" s="199" t="s">
        <v>375</v>
      </c>
      <c r="C259" s="103" t="s">
        <v>659</v>
      </c>
      <c r="D259" s="117">
        <v>41865</v>
      </c>
      <c r="E259" s="103"/>
      <c r="F259" s="101">
        <v>2718.71</v>
      </c>
      <c r="G259" s="200" t="s">
        <v>656</v>
      </c>
      <c r="H259" s="330"/>
      <c r="I259" s="348"/>
      <c r="J259" s="181"/>
      <c r="K259" s="181"/>
      <c r="L259" s="181"/>
      <c r="M259" s="181"/>
      <c r="N259" s="178"/>
    </row>
    <row r="260" spans="1:15" s="1" customFormat="1" ht="19.5" x14ac:dyDescent="0.2">
      <c r="A260" s="172">
        <f t="shared" si="4"/>
        <v>26</v>
      </c>
      <c r="B260" s="199" t="s">
        <v>375</v>
      </c>
      <c r="C260" s="103" t="s">
        <v>660</v>
      </c>
      <c r="D260" s="117">
        <v>41865</v>
      </c>
      <c r="E260" s="103"/>
      <c r="F260" s="101">
        <v>16989.04</v>
      </c>
      <c r="G260" s="200" t="s">
        <v>656</v>
      </c>
      <c r="H260" s="330"/>
      <c r="I260" s="348"/>
      <c r="J260" s="181"/>
      <c r="K260" s="181"/>
      <c r="L260" s="181"/>
      <c r="M260" s="181"/>
      <c r="N260" s="178"/>
    </row>
    <row r="261" spans="1:15" s="1" customFormat="1" ht="43.5" customHeight="1" x14ac:dyDescent="0.2">
      <c r="A261" s="172">
        <f t="shared" si="4"/>
        <v>27</v>
      </c>
      <c r="B261" s="58" t="s">
        <v>661</v>
      </c>
      <c r="C261" s="103" t="s">
        <v>662</v>
      </c>
      <c r="D261" s="117">
        <v>41836</v>
      </c>
      <c r="E261" s="103"/>
      <c r="F261" s="108">
        <v>12260.62</v>
      </c>
      <c r="G261" s="98" t="s">
        <v>663</v>
      </c>
      <c r="H261" s="82" t="s">
        <v>664</v>
      </c>
      <c r="I261" s="191"/>
      <c r="J261" s="181"/>
      <c r="K261" s="181"/>
      <c r="L261" s="181"/>
      <c r="M261" s="181"/>
      <c r="N261" s="178"/>
    </row>
    <row r="262" spans="1:15" s="1" customFormat="1" ht="19.5" x14ac:dyDescent="0.2">
      <c r="A262" s="172">
        <f t="shared" si="4"/>
        <v>28</v>
      </c>
      <c r="B262" s="201" t="s">
        <v>409</v>
      </c>
      <c r="C262" s="103" t="s">
        <v>665</v>
      </c>
      <c r="D262" s="117">
        <v>41836</v>
      </c>
      <c r="E262" s="103"/>
      <c r="F262" s="108">
        <v>172034.76</v>
      </c>
      <c r="G262" s="38" t="s">
        <v>666</v>
      </c>
      <c r="H262" s="119" t="s">
        <v>521</v>
      </c>
      <c r="I262" s="202"/>
      <c r="J262" s="181"/>
      <c r="K262" s="181"/>
      <c r="L262" s="181"/>
      <c r="M262" s="181"/>
      <c r="N262" s="178"/>
    </row>
    <row r="263" spans="1:15" s="1" customFormat="1" ht="19.5" x14ac:dyDescent="0.2">
      <c r="A263" s="172">
        <f t="shared" si="4"/>
        <v>29</v>
      </c>
      <c r="B263" s="201" t="s">
        <v>409</v>
      </c>
      <c r="C263" s="103" t="s">
        <v>667</v>
      </c>
      <c r="D263" s="117">
        <v>41865</v>
      </c>
      <c r="E263" s="103"/>
      <c r="F263" s="101">
        <v>2451460.7400000002</v>
      </c>
      <c r="G263" s="38" t="s">
        <v>668</v>
      </c>
      <c r="H263" s="119" t="s">
        <v>521</v>
      </c>
      <c r="I263" s="203"/>
      <c r="J263" s="181"/>
      <c r="K263" s="181"/>
      <c r="L263" s="181"/>
      <c r="M263" s="181"/>
      <c r="N263" s="178"/>
    </row>
    <row r="264" spans="1:15" s="15" customFormat="1" ht="29.25" x14ac:dyDescent="0.2">
      <c r="A264" s="193">
        <f t="shared" si="4"/>
        <v>30</v>
      </c>
      <c r="B264" s="17" t="s">
        <v>355</v>
      </c>
      <c r="C264" s="100" t="s">
        <v>669</v>
      </c>
      <c r="D264" s="20">
        <v>41865</v>
      </c>
      <c r="E264" s="100"/>
      <c r="F264" s="101">
        <v>27898.67</v>
      </c>
      <c r="G264" s="92" t="s">
        <v>670</v>
      </c>
      <c r="H264" s="74" t="s">
        <v>671</v>
      </c>
      <c r="I264" s="191"/>
      <c r="J264" s="196"/>
      <c r="K264" s="196"/>
      <c r="L264" s="196"/>
      <c r="M264" s="196"/>
      <c r="N264" s="197"/>
    </row>
    <row r="265" spans="1:15" s="1" customFormat="1" ht="54.75" customHeight="1" x14ac:dyDescent="0.2">
      <c r="A265" s="172">
        <f t="shared" si="4"/>
        <v>31</v>
      </c>
      <c r="B265" s="58" t="s">
        <v>355</v>
      </c>
      <c r="C265" s="103" t="s">
        <v>672</v>
      </c>
      <c r="D265" s="117">
        <v>41865</v>
      </c>
      <c r="E265" s="103"/>
      <c r="F265" s="101">
        <v>46041.07</v>
      </c>
      <c r="G265" s="98" t="s">
        <v>670</v>
      </c>
      <c r="H265" s="79" t="s">
        <v>673</v>
      </c>
      <c r="I265" s="191"/>
      <c r="J265" s="181"/>
      <c r="K265" s="181"/>
      <c r="L265" s="181"/>
      <c r="M265" s="181"/>
      <c r="N265" s="178"/>
    </row>
    <row r="266" spans="1:15" s="1" customFormat="1" ht="48.75" x14ac:dyDescent="0.2">
      <c r="A266" s="172">
        <f t="shared" si="4"/>
        <v>32</v>
      </c>
      <c r="B266" s="199" t="s">
        <v>674</v>
      </c>
      <c r="C266" s="103" t="s">
        <v>675</v>
      </c>
      <c r="D266" s="117">
        <v>41865</v>
      </c>
      <c r="E266" s="103"/>
      <c r="F266" s="101">
        <v>30432.92</v>
      </c>
      <c r="G266" s="200" t="s">
        <v>656</v>
      </c>
      <c r="H266" s="79" t="s">
        <v>676</v>
      </c>
      <c r="I266" s="191"/>
      <c r="J266" s="181"/>
      <c r="K266" s="181"/>
      <c r="L266" s="181"/>
      <c r="M266" s="181"/>
      <c r="N266" s="178"/>
    </row>
    <row r="267" spans="1:15" s="1" customFormat="1" x14ac:dyDescent="0.2">
      <c r="A267" s="204"/>
      <c r="B267" s="205" t="s">
        <v>267</v>
      </c>
      <c r="C267" s="206"/>
      <c r="D267" s="46"/>
      <c r="E267" s="46"/>
      <c r="F267" s="206">
        <f>SUM(F235:F266)</f>
        <v>13025764.030000003</v>
      </c>
      <c r="G267" s="207"/>
      <c r="H267" s="119"/>
      <c r="I267" s="192"/>
      <c r="J267" s="181"/>
      <c r="K267" s="181"/>
      <c r="L267" s="181"/>
      <c r="M267" s="181"/>
      <c r="N267" s="178"/>
    </row>
    <row r="268" spans="1:15" s="1" customFormat="1" x14ac:dyDescent="0.2">
      <c r="B268" s="208"/>
      <c r="C268" s="209"/>
      <c r="D268" s="210"/>
      <c r="E268" s="181"/>
      <c r="F268" s="211"/>
      <c r="G268" s="181"/>
      <c r="H268" s="2"/>
      <c r="I268" s="107"/>
      <c r="J268" s="212"/>
      <c r="K268" s="181"/>
      <c r="L268" s="181"/>
      <c r="M268" s="181"/>
      <c r="N268" s="181"/>
      <c r="O268" s="178"/>
    </row>
    <row r="269" spans="1:15" s="1" customFormat="1" x14ac:dyDescent="0.2">
      <c r="A269" s="122"/>
      <c r="B269" s="327" t="s">
        <v>677</v>
      </c>
      <c r="C269" s="328"/>
      <c r="D269" s="328"/>
      <c r="E269" s="328"/>
      <c r="F269" s="328"/>
      <c r="G269" s="213"/>
      <c r="H269" s="2"/>
      <c r="I269" s="107"/>
      <c r="J269" s="212"/>
      <c r="K269" s="181"/>
      <c r="L269" s="181"/>
      <c r="M269" s="181"/>
      <c r="N269" s="181"/>
      <c r="O269" s="178"/>
    </row>
    <row r="270" spans="1:15" s="1" customFormat="1" ht="18" x14ac:dyDescent="0.2">
      <c r="A270" s="152" t="s">
        <v>2</v>
      </c>
      <c r="B270" s="153" t="s">
        <v>3</v>
      </c>
      <c r="C270" s="154" t="s">
        <v>4</v>
      </c>
      <c r="D270" s="155" t="s">
        <v>5</v>
      </c>
      <c r="E270" s="155" t="s">
        <v>6</v>
      </c>
      <c r="F270" s="155" t="s">
        <v>7</v>
      </c>
      <c r="G270" s="156" t="s">
        <v>8</v>
      </c>
      <c r="H270" s="9" t="s">
        <v>9</v>
      </c>
      <c r="I270" s="192"/>
      <c r="J270" s="181"/>
      <c r="K270" s="181"/>
      <c r="L270" s="181"/>
      <c r="M270" s="181"/>
      <c r="N270" s="178"/>
    </row>
    <row r="271" spans="1:15" s="1" customFormat="1" ht="27" x14ac:dyDescent="0.2">
      <c r="A271" s="134">
        <v>1</v>
      </c>
      <c r="B271" s="105" t="s">
        <v>349</v>
      </c>
      <c r="C271" s="214" t="s">
        <v>678</v>
      </c>
      <c r="D271" s="214" t="s">
        <v>679</v>
      </c>
      <c r="E271" s="215">
        <v>41759</v>
      </c>
      <c r="F271" s="216">
        <v>809592.3</v>
      </c>
      <c r="G271" s="81" t="s">
        <v>48</v>
      </c>
      <c r="H271" s="329" t="s">
        <v>680</v>
      </c>
      <c r="I271" s="331"/>
      <c r="J271" s="181"/>
      <c r="K271" s="181"/>
      <c r="L271" s="181"/>
      <c r="M271" s="181"/>
      <c r="N271" s="178"/>
    </row>
    <row r="272" spans="1:15" s="1" customFormat="1" ht="27" x14ac:dyDescent="0.2">
      <c r="A272" s="134">
        <v>2</v>
      </c>
      <c r="B272" s="105" t="s">
        <v>349</v>
      </c>
      <c r="C272" s="214" t="s">
        <v>681</v>
      </c>
      <c r="D272" s="214" t="s">
        <v>682</v>
      </c>
      <c r="E272" s="215">
        <v>41790</v>
      </c>
      <c r="F272" s="216">
        <v>1045324.49</v>
      </c>
      <c r="G272" s="81" t="s">
        <v>48</v>
      </c>
      <c r="H272" s="330"/>
      <c r="I272" s="332"/>
      <c r="J272" s="181"/>
      <c r="K272" s="181"/>
      <c r="L272" s="181"/>
      <c r="M272" s="181"/>
      <c r="N272" s="178"/>
    </row>
    <row r="273" spans="1:15" s="1" customFormat="1" ht="27" x14ac:dyDescent="0.2">
      <c r="A273" s="134">
        <f t="shared" ref="A273:A282" si="5">A272+1</f>
        <v>3</v>
      </c>
      <c r="B273" s="105" t="s">
        <v>349</v>
      </c>
      <c r="C273" s="214" t="s">
        <v>683</v>
      </c>
      <c r="D273" s="214" t="s">
        <v>684</v>
      </c>
      <c r="E273" s="215">
        <v>41790</v>
      </c>
      <c r="F273" s="216">
        <v>540838.18000000005</v>
      </c>
      <c r="G273" s="81" t="s">
        <v>48</v>
      </c>
      <c r="H273" s="330"/>
      <c r="I273" s="332"/>
      <c r="J273" s="181"/>
      <c r="K273" s="181"/>
      <c r="L273" s="181"/>
      <c r="M273" s="181"/>
      <c r="N273" s="178"/>
    </row>
    <row r="274" spans="1:15" s="1" customFormat="1" ht="27" x14ac:dyDescent="0.2">
      <c r="A274" s="134">
        <f t="shared" si="5"/>
        <v>4</v>
      </c>
      <c r="B274" s="105" t="s">
        <v>349</v>
      </c>
      <c r="C274" s="214" t="s">
        <v>683</v>
      </c>
      <c r="D274" s="214" t="s">
        <v>685</v>
      </c>
      <c r="E274" s="215">
        <v>41820</v>
      </c>
      <c r="F274" s="216">
        <v>1736907.89</v>
      </c>
      <c r="G274" s="81" t="s">
        <v>48</v>
      </c>
      <c r="H274" s="330"/>
      <c r="I274" s="332"/>
      <c r="J274" s="181"/>
      <c r="K274" s="181"/>
      <c r="L274" s="181"/>
      <c r="M274" s="181"/>
      <c r="N274" s="178"/>
    </row>
    <row r="275" spans="1:15" s="1" customFormat="1" ht="27" x14ac:dyDescent="0.2">
      <c r="A275" s="134">
        <f t="shared" si="5"/>
        <v>5</v>
      </c>
      <c r="B275" s="105" t="s">
        <v>349</v>
      </c>
      <c r="C275" s="214" t="s">
        <v>686</v>
      </c>
      <c r="D275" s="214" t="s">
        <v>687</v>
      </c>
      <c r="E275" s="215">
        <v>41820</v>
      </c>
      <c r="F275" s="216">
        <v>3373684.92</v>
      </c>
      <c r="G275" s="81" t="s">
        <v>48</v>
      </c>
      <c r="H275" s="330"/>
      <c r="I275" s="332"/>
      <c r="J275" s="181"/>
      <c r="K275" s="181"/>
      <c r="L275" s="181"/>
      <c r="M275" s="181"/>
      <c r="N275" s="178"/>
    </row>
    <row r="276" spans="1:15" s="15" customFormat="1" ht="27" x14ac:dyDescent="0.2">
      <c r="A276" s="126">
        <f t="shared" si="5"/>
        <v>6</v>
      </c>
      <c r="B276" s="90" t="s">
        <v>484</v>
      </c>
      <c r="C276" s="217" t="s">
        <v>688</v>
      </c>
      <c r="D276" s="217" t="s">
        <v>689</v>
      </c>
      <c r="E276" s="218">
        <v>41790</v>
      </c>
      <c r="F276" s="219">
        <v>2782231.93</v>
      </c>
      <c r="G276" s="129" t="s">
        <v>48</v>
      </c>
      <c r="H276" s="140" t="s">
        <v>487</v>
      </c>
      <c r="I276" s="191"/>
      <c r="J276" s="196"/>
      <c r="K276" s="196"/>
      <c r="L276" s="196"/>
      <c r="M276" s="196"/>
      <c r="N276" s="197"/>
    </row>
    <row r="277" spans="1:15" s="15" customFormat="1" ht="39" x14ac:dyDescent="0.2">
      <c r="A277" s="126">
        <f t="shared" si="5"/>
        <v>7</v>
      </c>
      <c r="B277" s="17" t="s">
        <v>633</v>
      </c>
      <c r="C277" s="217" t="s">
        <v>690</v>
      </c>
      <c r="D277" s="217" t="s">
        <v>691</v>
      </c>
      <c r="E277" s="218">
        <v>41639</v>
      </c>
      <c r="F277" s="220">
        <f>79766.16-24761.51</f>
        <v>55004.650000000009</v>
      </c>
      <c r="G277" s="129" t="s">
        <v>692</v>
      </c>
      <c r="H277" s="74" t="s">
        <v>693</v>
      </c>
      <c r="I277" s="191"/>
      <c r="J277" s="196"/>
      <c r="K277" s="196"/>
      <c r="L277" s="196"/>
      <c r="M277" s="196"/>
      <c r="N277" s="197"/>
    </row>
    <row r="278" spans="1:15" s="15" customFormat="1" ht="39" x14ac:dyDescent="0.2">
      <c r="A278" s="126">
        <f t="shared" si="5"/>
        <v>8</v>
      </c>
      <c r="B278" s="17" t="s">
        <v>633</v>
      </c>
      <c r="C278" s="217" t="s">
        <v>694</v>
      </c>
      <c r="D278" s="217" t="s">
        <v>695</v>
      </c>
      <c r="E278" s="218">
        <v>41639</v>
      </c>
      <c r="F278" s="220">
        <f>121755.07-37795.97</f>
        <v>83959.1</v>
      </c>
      <c r="G278" s="129" t="s">
        <v>692</v>
      </c>
      <c r="H278" s="74" t="s">
        <v>696</v>
      </c>
      <c r="I278" s="191"/>
      <c r="J278" s="196"/>
      <c r="K278" s="196"/>
      <c r="L278" s="196"/>
      <c r="M278" s="196"/>
      <c r="N278" s="197"/>
    </row>
    <row r="279" spans="1:15" s="15" customFormat="1" ht="39" x14ac:dyDescent="0.2">
      <c r="A279" s="126">
        <f t="shared" si="5"/>
        <v>9</v>
      </c>
      <c r="B279" s="17" t="s">
        <v>633</v>
      </c>
      <c r="C279" s="217" t="s">
        <v>697</v>
      </c>
      <c r="D279" s="217" t="s">
        <v>698</v>
      </c>
      <c r="E279" s="218">
        <v>41639</v>
      </c>
      <c r="F279" s="220">
        <f>189013.89-58674.87</f>
        <v>130339.02000000002</v>
      </c>
      <c r="G279" s="129" t="s">
        <v>692</v>
      </c>
      <c r="H279" s="74" t="s">
        <v>699</v>
      </c>
      <c r="I279" s="191"/>
      <c r="J279" s="196"/>
      <c r="K279" s="196"/>
      <c r="L279" s="196"/>
      <c r="M279" s="196"/>
      <c r="N279" s="197"/>
    </row>
    <row r="280" spans="1:15" s="15" customFormat="1" ht="39" x14ac:dyDescent="0.2">
      <c r="A280" s="126">
        <f t="shared" si="5"/>
        <v>10</v>
      </c>
      <c r="B280" s="17" t="s">
        <v>633</v>
      </c>
      <c r="C280" s="217" t="s">
        <v>700</v>
      </c>
      <c r="D280" s="217" t="s">
        <v>701</v>
      </c>
      <c r="E280" s="218">
        <v>41639</v>
      </c>
      <c r="F280" s="220">
        <f>272991.69-84743.85</f>
        <v>188247.84</v>
      </c>
      <c r="G280" s="129" t="s">
        <v>692</v>
      </c>
      <c r="H280" s="74" t="s">
        <v>702</v>
      </c>
      <c r="I280" s="191"/>
      <c r="J280" s="196"/>
      <c r="K280" s="196"/>
      <c r="L280" s="196"/>
      <c r="M280" s="196"/>
      <c r="N280" s="197"/>
    </row>
    <row r="281" spans="1:15" s="1" customFormat="1" ht="39" x14ac:dyDescent="0.2">
      <c r="A281" s="134">
        <f t="shared" si="5"/>
        <v>11</v>
      </c>
      <c r="B281" s="105" t="s">
        <v>355</v>
      </c>
      <c r="C281" s="214" t="s">
        <v>703</v>
      </c>
      <c r="D281" s="214" t="s">
        <v>704</v>
      </c>
      <c r="E281" s="215">
        <v>41790</v>
      </c>
      <c r="F281" s="220">
        <v>1976359.77</v>
      </c>
      <c r="G281" s="129" t="s">
        <v>705</v>
      </c>
      <c r="H281" s="79" t="s">
        <v>706</v>
      </c>
      <c r="I281" s="191"/>
      <c r="J281" s="181"/>
      <c r="K281" s="181"/>
      <c r="L281" s="181"/>
      <c r="M281" s="181"/>
      <c r="N281" s="178"/>
    </row>
    <row r="282" spans="1:15" s="1" customFormat="1" ht="39" x14ac:dyDescent="0.2">
      <c r="A282" s="134">
        <f t="shared" si="5"/>
        <v>12</v>
      </c>
      <c r="B282" s="105" t="s">
        <v>355</v>
      </c>
      <c r="C282" s="214" t="s">
        <v>707</v>
      </c>
      <c r="D282" s="214" t="s">
        <v>708</v>
      </c>
      <c r="E282" s="215">
        <v>41820</v>
      </c>
      <c r="F282" s="220">
        <v>821272.34</v>
      </c>
      <c r="G282" s="129" t="s">
        <v>709</v>
      </c>
      <c r="H282" s="79" t="s">
        <v>710</v>
      </c>
      <c r="I282" s="191"/>
      <c r="J282" s="181"/>
      <c r="K282" s="181"/>
      <c r="L282" s="181"/>
      <c r="M282" s="181"/>
      <c r="N282" s="178"/>
    </row>
    <row r="283" spans="1:15" s="1" customFormat="1" x14ac:dyDescent="0.2">
      <c r="A283" s="221"/>
      <c r="B283" s="77" t="s">
        <v>267</v>
      </c>
      <c r="C283" s="150"/>
      <c r="D283" s="79"/>
      <c r="E283" s="46"/>
      <c r="F283" s="80">
        <f>SUM(F271:F282)</f>
        <v>13543762.43</v>
      </c>
      <c r="G283" s="222"/>
      <c r="H283" s="119"/>
      <c r="I283" s="212"/>
      <c r="J283" s="181"/>
      <c r="K283" s="181"/>
      <c r="L283" s="181"/>
      <c r="M283" s="181"/>
      <c r="N283" s="178"/>
    </row>
    <row r="284" spans="1:15" s="1" customFormat="1" x14ac:dyDescent="0.2">
      <c r="B284" s="333" t="s">
        <v>711</v>
      </c>
      <c r="C284" s="334"/>
      <c r="D284" s="334"/>
      <c r="E284" s="334"/>
      <c r="F284" s="334"/>
      <c r="G284" s="334"/>
      <c r="H284" s="334"/>
      <c r="I284" s="107"/>
      <c r="J284" s="212"/>
      <c r="K284" s="181"/>
      <c r="L284" s="181"/>
      <c r="M284" s="181"/>
      <c r="N284" s="181"/>
      <c r="O284" s="178"/>
    </row>
    <row r="285" spans="1:15" s="1" customFormat="1" ht="12.75" customHeight="1" x14ac:dyDescent="0.2">
      <c r="B285" s="335"/>
      <c r="C285" s="336"/>
      <c r="D285" s="336"/>
      <c r="E285" s="336"/>
      <c r="F285" s="336"/>
      <c r="G285" s="336"/>
      <c r="H285" s="336"/>
      <c r="I285" s="107"/>
      <c r="J285" s="212"/>
      <c r="K285" s="181"/>
      <c r="L285" s="181"/>
      <c r="M285" s="181"/>
      <c r="N285" s="181"/>
      <c r="O285" s="178"/>
    </row>
    <row r="286" spans="1:15" s="1" customFormat="1" ht="18" x14ac:dyDescent="0.2">
      <c r="A286" s="152" t="s">
        <v>2</v>
      </c>
      <c r="B286" s="153" t="s">
        <v>3</v>
      </c>
      <c r="C286" s="154" t="s">
        <v>4</v>
      </c>
      <c r="D286" s="155" t="s">
        <v>5</v>
      </c>
      <c r="E286" s="155" t="s">
        <v>6</v>
      </c>
      <c r="F286" s="155" t="s">
        <v>7</v>
      </c>
      <c r="G286" s="156" t="s">
        <v>8</v>
      </c>
      <c r="H286" s="9" t="s">
        <v>9</v>
      </c>
      <c r="I286" s="192"/>
      <c r="J286" s="181"/>
      <c r="K286" s="181"/>
      <c r="L286" s="181"/>
      <c r="M286" s="181"/>
      <c r="N286" s="178"/>
    </row>
    <row r="287" spans="1:15" s="1" customFormat="1" ht="48.75" x14ac:dyDescent="0.2">
      <c r="A287" s="157">
        <v>1</v>
      </c>
      <c r="B287" s="173" t="s">
        <v>600</v>
      </c>
      <c r="C287" s="223" t="s">
        <v>712</v>
      </c>
      <c r="D287" s="223" t="s">
        <v>546</v>
      </c>
      <c r="E287" s="224">
        <v>41182</v>
      </c>
      <c r="F287" s="220">
        <v>513021.41</v>
      </c>
      <c r="G287" s="201" t="s">
        <v>713</v>
      </c>
      <c r="H287" s="79" t="s">
        <v>606</v>
      </c>
      <c r="I287" s="191"/>
      <c r="J287" s="181"/>
      <c r="K287" s="181"/>
      <c r="L287" s="181"/>
      <c r="M287" s="181"/>
      <c r="N287" s="178"/>
    </row>
    <row r="288" spans="1:15" s="1" customFormat="1" ht="58.5" x14ac:dyDescent="0.2">
      <c r="A288" s="157">
        <f>A287+1</f>
        <v>2</v>
      </c>
      <c r="B288" s="173" t="s">
        <v>600</v>
      </c>
      <c r="C288" s="223" t="s">
        <v>712</v>
      </c>
      <c r="D288" s="223" t="s">
        <v>714</v>
      </c>
      <c r="E288" s="224">
        <v>41213</v>
      </c>
      <c r="F288" s="220">
        <v>1028054.36</v>
      </c>
      <c r="G288" s="174" t="s">
        <v>715</v>
      </c>
      <c r="H288" s="79" t="s">
        <v>609</v>
      </c>
      <c r="I288" s="191"/>
      <c r="J288" s="181"/>
      <c r="K288" s="181"/>
      <c r="L288" s="181"/>
      <c r="M288" s="181"/>
      <c r="N288" s="178"/>
    </row>
    <row r="289" spans="1:14" s="1" customFormat="1" ht="58.5" x14ac:dyDescent="0.2">
      <c r="A289" s="157">
        <f>A288+1</f>
        <v>3</v>
      </c>
      <c r="B289" s="173" t="s">
        <v>600</v>
      </c>
      <c r="C289" s="223" t="s">
        <v>712</v>
      </c>
      <c r="D289" s="223" t="s">
        <v>716</v>
      </c>
      <c r="E289" s="224">
        <v>41243</v>
      </c>
      <c r="F289" s="220">
        <f>991369.68-4701.28</f>
        <v>986668.4</v>
      </c>
      <c r="G289" s="174" t="s">
        <v>715</v>
      </c>
      <c r="H289" s="79" t="s">
        <v>612</v>
      </c>
      <c r="I289" s="191"/>
      <c r="J289" s="181"/>
      <c r="K289" s="181"/>
      <c r="L289" s="181"/>
      <c r="M289" s="181"/>
      <c r="N289" s="178"/>
    </row>
    <row r="290" spans="1:14" s="1" customFormat="1" ht="48.75" x14ac:dyDescent="0.2">
      <c r="A290" s="157">
        <f>A289+1</f>
        <v>4</v>
      </c>
      <c r="B290" s="173" t="s">
        <v>600</v>
      </c>
      <c r="C290" s="223" t="s">
        <v>712</v>
      </c>
      <c r="D290" s="223" t="s">
        <v>717</v>
      </c>
      <c r="E290" s="224">
        <v>41274</v>
      </c>
      <c r="F290" s="220">
        <v>1266566.3999999999</v>
      </c>
      <c r="G290" s="174" t="s">
        <v>718</v>
      </c>
      <c r="H290" s="79" t="s">
        <v>615</v>
      </c>
      <c r="I290" s="191"/>
      <c r="J290" s="181"/>
      <c r="K290" s="181"/>
      <c r="L290" s="181"/>
      <c r="M290" s="181"/>
      <c r="N290" s="178"/>
    </row>
    <row r="291" spans="1:14" s="1" customFormat="1" x14ac:dyDescent="0.2">
      <c r="A291" s="221"/>
      <c r="B291" s="77" t="s">
        <v>267</v>
      </c>
      <c r="C291" s="78"/>
      <c r="D291" s="79"/>
      <c r="E291" s="79"/>
      <c r="F291" s="225">
        <f>SUM(F287:F290)</f>
        <v>3794310.57</v>
      </c>
      <c r="G291" s="226"/>
      <c r="H291" s="119"/>
      <c r="I291" s="212"/>
      <c r="J291" s="181"/>
      <c r="K291" s="181"/>
      <c r="L291" s="181"/>
      <c r="M291" s="181"/>
      <c r="N291" s="178"/>
    </row>
    <row r="292" spans="1:14" s="1" customFormat="1" x14ac:dyDescent="0.2">
      <c r="B292" s="83"/>
      <c r="C292" s="212"/>
      <c r="D292" s="181"/>
      <c r="E292" s="181"/>
      <c r="F292" s="181"/>
      <c r="G292" s="181"/>
      <c r="H292" s="164"/>
      <c r="I292" s="2"/>
    </row>
    <row r="293" spans="1:14" s="1" customFormat="1" x14ac:dyDescent="0.15">
      <c r="B293" s="227" t="s">
        <v>719</v>
      </c>
      <c r="C293" s="228"/>
      <c r="D293" s="229"/>
      <c r="E293" s="230"/>
      <c r="F293" s="167"/>
      <c r="G293" s="167"/>
      <c r="H293" s="164"/>
      <c r="I293" s="2"/>
    </row>
    <row r="294" spans="1:14" s="1" customFormat="1" ht="36" x14ac:dyDescent="0.2">
      <c r="A294" s="152" t="s">
        <v>2</v>
      </c>
      <c r="B294" s="153" t="s">
        <v>3</v>
      </c>
      <c r="C294" s="155" t="s">
        <v>270</v>
      </c>
      <c r="D294" s="155" t="s">
        <v>720</v>
      </c>
      <c r="E294" s="155"/>
      <c r="F294" s="155" t="s">
        <v>7</v>
      </c>
      <c r="G294" s="156" t="s">
        <v>8</v>
      </c>
      <c r="H294" s="9" t="s">
        <v>9</v>
      </c>
    </row>
    <row r="295" spans="1:14" s="15" customFormat="1" ht="19.5" x14ac:dyDescent="0.2">
      <c r="A295" s="126">
        <v>1</v>
      </c>
      <c r="B295" s="90" t="s">
        <v>349</v>
      </c>
      <c r="C295" s="100" t="s">
        <v>721</v>
      </c>
      <c r="D295" s="20">
        <v>41992</v>
      </c>
      <c r="E295" s="100"/>
      <c r="F295" s="101">
        <v>8459.81</v>
      </c>
      <c r="G295" s="231"/>
      <c r="H295" s="232" t="s">
        <v>722</v>
      </c>
      <c r="I295" s="195"/>
      <c r="K295" s="118"/>
    </row>
    <row r="296" spans="1:14" s="15" customFormat="1" ht="48.75" customHeight="1" x14ac:dyDescent="0.2">
      <c r="A296" s="126">
        <f>A295+1</f>
        <v>2</v>
      </c>
      <c r="B296" s="233" t="s">
        <v>723</v>
      </c>
      <c r="C296" s="100" t="s">
        <v>724</v>
      </c>
      <c r="D296" s="20">
        <v>41992</v>
      </c>
      <c r="E296" s="100"/>
      <c r="F296" s="108">
        <v>58719.009999999995</v>
      </c>
      <c r="G296" s="231"/>
      <c r="H296" s="74" t="s">
        <v>725</v>
      </c>
      <c r="I296" s="195"/>
    </row>
    <row r="297" spans="1:14" s="15" customFormat="1" ht="42" customHeight="1" x14ac:dyDescent="0.2">
      <c r="A297" s="126">
        <f>A296+1</f>
        <v>3</v>
      </c>
      <c r="B297" s="233" t="s">
        <v>723</v>
      </c>
      <c r="C297" s="100" t="s">
        <v>726</v>
      </c>
      <c r="D297" s="20">
        <v>41992</v>
      </c>
      <c r="E297" s="100"/>
      <c r="F297" s="108">
        <v>37970.71</v>
      </c>
      <c r="G297" s="231"/>
      <c r="H297" s="74" t="s">
        <v>727</v>
      </c>
      <c r="I297" s="195"/>
    </row>
    <row r="298" spans="1:14" s="15" customFormat="1" ht="19.5" x14ac:dyDescent="0.2">
      <c r="A298" s="126">
        <f>A297+1</f>
        <v>4</v>
      </c>
      <c r="B298" s="71" t="s">
        <v>409</v>
      </c>
      <c r="C298" s="100" t="s">
        <v>728</v>
      </c>
      <c r="D298" s="20">
        <v>41992</v>
      </c>
      <c r="E298" s="100"/>
      <c r="F298" s="101">
        <v>11646.61</v>
      </c>
      <c r="G298" s="231"/>
      <c r="H298" s="74" t="s">
        <v>729</v>
      </c>
      <c r="I298" s="195"/>
    </row>
    <row r="299" spans="1:14" s="15" customFormat="1" ht="19.5" x14ac:dyDescent="0.2">
      <c r="A299" s="126">
        <f>A298+1</f>
        <v>5</v>
      </c>
      <c r="B299" s="71" t="s">
        <v>730</v>
      </c>
      <c r="C299" s="100" t="s">
        <v>731</v>
      </c>
      <c r="D299" s="20">
        <v>41992</v>
      </c>
      <c r="E299" s="100"/>
      <c r="F299" s="101">
        <v>1609.9299999999998</v>
      </c>
      <c r="G299" s="231"/>
      <c r="H299" s="74" t="s">
        <v>732</v>
      </c>
      <c r="I299" s="195"/>
    </row>
    <row r="300" spans="1:14" s="15" customFormat="1" ht="19.5" x14ac:dyDescent="0.2">
      <c r="A300" s="126">
        <f>A299+1</f>
        <v>6</v>
      </c>
      <c r="B300" s="71" t="s">
        <v>730</v>
      </c>
      <c r="C300" s="100" t="s">
        <v>733</v>
      </c>
      <c r="D300" s="20">
        <v>41992</v>
      </c>
      <c r="E300" s="100"/>
      <c r="F300" s="101">
        <v>7153.2699999999995</v>
      </c>
      <c r="G300" s="231"/>
      <c r="H300" s="74" t="s">
        <v>732</v>
      </c>
      <c r="I300" s="195"/>
    </row>
    <row r="301" spans="1:14" s="1" customFormat="1" x14ac:dyDescent="0.2">
      <c r="A301" s="119"/>
      <c r="B301" s="77" t="s">
        <v>267</v>
      </c>
      <c r="C301" s="78"/>
      <c r="D301" s="79"/>
      <c r="E301" s="79"/>
      <c r="F301" s="78">
        <f>SUM(F295:F300)</f>
        <v>125559.34</v>
      </c>
      <c r="G301" s="234"/>
      <c r="H301" s="119"/>
    </row>
    <row r="302" spans="1:14" s="1" customFormat="1" x14ac:dyDescent="0.2">
      <c r="A302" s="235"/>
      <c r="B302" s="337" t="s">
        <v>734</v>
      </c>
      <c r="C302" s="338"/>
      <c r="D302" s="338"/>
      <c r="E302" s="338"/>
      <c r="F302" s="338"/>
      <c r="G302" s="338"/>
      <c r="H302" s="236"/>
      <c r="I302" s="2"/>
    </row>
    <row r="303" spans="1:14" s="1" customFormat="1" ht="18" x14ac:dyDescent="0.2">
      <c r="A303" s="152" t="s">
        <v>2</v>
      </c>
      <c r="B303" s="237" t="s">
        <v>3</v>
      </c>
      <c r="C303" s="238" t="s">
        <v>4</v>
      </c>
      <c r="D303" s="239" t="s">
        <v>5</v>
      </c>
      <c r="E303" s="239" t="s">
        <v>6</v>
      </c>
      <c r="F303" s="239" t="s">
        <v>7</v>
      </c>
      <c r="G303" s="240" t="s">
        <v>8</v>
      </c>
      <c r="H303" s="9" t="s">
        <v>9</v>
      </c>
    </row>
    <row r="304" spans="1:14" s="1" customFormat="1" ht="48" customHeight="1" x14ac:dyDescent="0.2">
      <c r="A304" s="134">
        <v>1</v>
      </c>
      <c r="B304" s="199" t="s">
        <v>723</v>
      </c>
      <c r="C304" s="241" t="s">
        <v>735</v>
      </c>
      <c r="D304" s="242" t="s">
        <v>736</v>
      </c>
      <c r="E304" s="243" t="s">
        <v>737</v>
      </c>
      <c r="F304" s="244">
        <v>1262335.68</v>
      </c>
      <c r="G304" s="234"/>
      <c r="H304" s="74" t="s">
        <v>738</v>
      </c>
      <c r="I304" s="195"/>
    </row>
    <row r="305" spans="1:9" s="1" customFormat="1" ht="48.75" customHeight="1" x14ac:dyDescent="0.2">
      <c r="A305" s="134">
        <v>2</v>
      </c>
      <c r="B305" s="199" t="s">
        <v>723</v>
      </c>
      <c r="C305" s="241" t="s">
        <v>739</v>
      </c>
      <c r="D305" s="242" t="s">
        <v>740</v>
      </c>
      <c r="E305" s="243" t="s">
        <v>737</v>
      </c>
      <c r="F305" s="244">
        <v>351168.33</v>
      </c>
      <c r="G305" s="234"/>
      <c r="H305" s="74" t="s">
        <v>741</v>
      </c>
      <c r="I305" s="195"/>
    </row>
    <row r="306" spans="1:9" s="1" customFormat="1" x14ac:dyDescent="0.2">
      <c r="A306" s="76"/>
      <c r="B306" s="77" t="s">
        <v>267</v>
      </c>
      <c r="C306" s="150"/>
      <c r="D306" s="79"/>
      <c r="E306" s="46"/>
      <c r="F306" s="245">
        <f>SUM(F304:F305)</f>
        <v>1613504.01</v>
      </c>
      <c r="G306" s="234"/>
      <c r="H306" s="119"/>
    </row>
    <row r="307" spans="1:9" s="1" customFormat="1" x14ac:dyDescent="0.2">
      <c r="B307" s="83"/>
      <c r="C307" s="212"/>
      <c r="D307" s="181"/>
      <c r="E307" s="181"/>
      <c r="F307" s="181"/>
      <c r="G307" s="181"/>
      <c r="H307" s="164"/>
      <c r="I307" s="2"/>
    </row>
    <row r="309" spans="1:9" x14ac:dyDescent="0.2">
      <c r="B309" s="246" t="s">
        <v>742</v>
      </c>
      <c r="F309" s="247">
        <f>F306+F301+F291+F283+F267+F232+F192+C172+F88</f>
        <v>238123697.67000002</v>
      </c>
    </row>
    <row r="311" spans="1:9" x14ac:dyDescent="0.2">
      <c r="B311" s="339" t="s">
        <v>743</v>
      </c>
      <c r="C311" s="339"/>
      <c r="D311" s="339"/>
      <c r="E311" s="339"/>
      <c r="F311" s="339"/>
    </row>
  </sheetData>
  <mergeCells count="70">
    <mergeCell ref="G33:G34"/>
    <mergeCell ref="H33:H34"/>
    <mergeCell ref="B1:L1"/>
    <mergeCell ref="B2:G2"/>
    <mergeCell ref="Q6:Q7"/>
    <mergeCell ref="G9:G10"/>
    <mergeCell ref="H9:H10"/>
    <mergeCell ref="G12:G14"/>
    <mergeCell ref="H12:H14"/>
    <mergeCell ref="G17:G18"/>
    <mergeCell ref="H17:H18"/>
    <mergeCell ref="H22:H23"/>
    <mergeCell ref="G26:G27"/>
    <mergeCell ref="H26:H27"/>
    <mergeCell ref="G36:G45"/>
    <mergeCell ref="H36:H45"/>
    <mergeCell ref="G53:G56"/>
    <mergeCell ref="H53:H56"/>
    <mergeCell ref="G70:G71"/>
    <mergeCell ref="H70:H71"/>
    <mergeCell ref="H117:H126"/>
    <mergeCell ref="G72:G73"/>
    <mergeCell ref="H72:H73"/>
    <mergeCell ref="A89:G89"/>
    <mergeCell ref="F99:F102"/>
    <mergeCell ref="G99:G102"/>
    <mergeCell ref="G103:G106"/>
    <mergeCell ref="G139:G140"/>
    <mergeCell ref="F108:F111"/>
    <mergeCell ref="G108:G111"/>
    <mergeCell ref="G112:G114"/>
    <mergeCell ref="F117:F126"/>
    <mergeCell ref="G117:G126"/>
    <mergeCell ref="G130:G132"/>
    <mergeCell ref="F133:F135"/>
    <mergeCell ref="G133:G135"/>
    <mergeCell ref="F136:F138"/>
    <mergeCell ref="G136:G138"/>
    <mergeCell ref="G200:G208"/>
    <mergeCell ref="H200:H208"/>
    <mergeCell ref="F145:F146"/>
    <mergeCell ref="F147:F148"/>
    <mergeCell ref="G147:G148"/>
    <mergeCell ref="G150:G151"/>
    <mergeCell ref="F157:F158"/>
    <mergeCell ref="G157:G158"/>
    <mergeCell ref="G159:G160"/>
    <mergeCell ref="F163:F164"/>
    <mergeCell ref="G163:G164"/>
    <mergeCell ref="A173:G173"/>
    <mergeCell ref="B193:I193"/>
    <mergeCell ref="I255:I256"/>
    <mergeCell ref="H257:H260"/>
    <mergeCell ref="I257:I260"/>
    <mergeCell ref="G209:G211"/>
    <mergeCell ref="H209:H211"/>
    <mergeCell ref="H212:H227"/>
    <mergeCell ref="I212:I227"/>
    <mergeCell ref="G216:G217"/>
    <mergeCell ref="G220:G223"/>
    <mergeCell ref="B311:F311"/>
    <mergeCell ref="G228:G231"/>
    <mergeCell ref="H228:H231"/>
    <mergeCell ref="B233:G233"/>
    <mergeCell ref="H255:H256"/>
    <mergeCell ref="B269:F269"/>
    <mergeCell ref="H271:H275"/>
    <mergeCell ref="I271:I275"/>
    <mergeCell ref="B284:H285"/>
    <mergeCell ref="B302:G302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opLeftCell="A22" workbookViewId="0">
      <selection sqref="A1:M31"/>
    </sheetView>
  </sheetViews>
  <sheetFormatPr defaultRowHeight="12.75" x14ac:dyDescent="0.2"/>
  <cols>
    <col min="12" max="12" width="14.5703125" customWidth="1"/>
    <col min="13" max="13" width="14" customWidth="1"/>
  </cols>
  <sheetData>
    <row r="1" spans="1:13" x14ac:dyDescent="0.2">
      <c r="A1" s="402" t="s">
        <v>744</v>
      </c>
      <c r="B1" s="402"/>
      <c r="C1" s="402"/>
      <c r="D1" s="402"/>
      <c r="E1" s="402"/>
      <c r="F1" s="402"/>
      <c r="G1" s="402"/>
      <c r="H1" s="402"/>
      <c r="I1" s="402"/>
      <c r="J1" s="402"/>
      <c r="K1" s="402"/>
      <c r="L1" s="402"/>
      <c r="M1" s="114"/>
    </row>
    <row r="2" spans="1:13" ht="13.5" thickBot="1" x14ac:dyDescent="0.25">
      <c r="A2" s="180"/>
      <c r="B2" s="249"/>
      <c r="C2" s="180"/>
      <c r="D2" s="180"/>
      <c r="E2" s="180"/>
      <c r="F2" s="180"/>
      <c r="G2" s="180"/>
      <c r="H2" s="250"/>
      <c r="I2" s="251"/>
      <c r="J2" s="114"/>
      <c r="K2" s="114"/>
      <c r="L2" s="114"/>
      <c r="M2" s="114"/>
    </row>
    <row r="3" spans="1:13" ht="56.25" x14ac:dyDescent="0.2">
      <c r="A3" s="252" t="s">
        <v>3</v>
      </c>
      <c r="B3" s="253" t="s">
        <v>745</v>
      </c>
      <c r="C3" s="254" t="s">
        <v>746</v>
      </c>
      <c r="D3" s="254" t="s">
        <v>17</v>
      </c>
      <c r="E3" s="403" t="s">
        <v>747</v>
      </c>
      <c r="F3" s="403"/>
      <c r="G3" s="255" t="s">
        <v>748</v>
      </c>
      <c r="H3" s="254" t="s">
        <v>749</v>
      </c>
      <c r="I3" s="256" t="s">
        <v>750</v>
      </c>
      <c r="J3" s="257" t="s">
        <v>751</v>
      </c>
      <c r="K3" s="258" t="s">
        <v>752</v>
      </c>
      <c r="L3" s="259" t="s">
        <v>753</v>
      </c>
      <c r="M3" s="260" t="s">
        <v>754</v>
      </c>
    </row>
    <row r="4" spans="1:13" ht="57.75" x14ac:dyDescent="0.2">
      <c r="A4" s="261" t="s">
        <v>375</v>
      </c>
      <c r="B4" s="262">
        <v>2949.38</v>
      </c>
      <c r="C4" s="263"/>
      <c r="D4" s="263"/>
      <c r="E4" s="264"/>
      <c r="F4" s="264"/>
      <c r="G4" s="265"/>
      <c r="H4" s="263" t="s">
        <v>755</v>
      </c>
      <c r="I4" s="266"/>
      <c r="J4" s="267"/>
      <c r="K4" s="268">
        <v>182.87</v>
      </c>
      <c r="L4" s="269">
        <f>B4-K4</f>
        <v>2766.51</v>
      </c>
      <c r="M4" s="270" t="s">
        <v>756</v>
      </c>
    </row>
    <row r="5" spans="1:13" ht="57.75" x14ac:dyDescent="0.2">
      <c r="A5" s="261" t="s">
        <v>375</v>
      </c>
      <c r="B5" s="262">
        <v>329.12</v>
      </c>
      <c r="C5" s="263"/>
      <c r="D5" s="263"/>
      <c r="E5" s="264"/>
      <c r="F5" s="264"/>
      <c r="G5" s="265"/>
      <c r="H5" s="263" t="s">
        <v>757</v>
      </c>
      <c r="I5" s="266"/>
      <c r="J5" s="267"/>
      <c r="K5" s="268">
        <v>6.28</v>
      </c>
      <c r="L5" s="269">
        <f>B5-K5</f>
        <v>322.84000000000003</v>
      </c>
      <c r="M5" s="270" t="s">
        <v>756</v>
      </c>
    </row>
    <row r="6" spans="1:13" ht="33.75" x14ac:dyDescent="0.2">
      <c r="A6" s="261" t="s">
        <v>453</v>
      </c>
      <c r="B6" s="262"/>
      <c r="C6" s="271"/>
      <c r="D6" s="263"/>
      <c r="E6" s="264"/>
      <c r="F6" s="264"/>
      <c r="G6" s="265"/>
      <c r="H6" s="263" t="s">
        <v>758</v>
      </c>
      <c r="I6" s="266"/>
      <c r="J6" s="267"/>
      <c r="K6" s="268">
        <v>2.02</v>
      </c>
      <c r="L6" s="269">
        <v>0</v>
      </c>
      <c r="M6" s="270" t="s">
        <v>456</v>
      </c>
    </row>
    <row r="7" spans="1:13" ht="33.75" x14ac:dyDescent="0.2">
      <c r="A7" s="261" t="s">
        <v>641</v>
      </c>
      <c r="B7" s="262"/>
      <c r="C7" s="271"/>
      <c r="D7" s="263"/>
      <c r="E7" s="264"/>
      <c r="F7" s="264"/>
      <c r="G7" s="265"/>
      <c r="H7" s="263" t="s">
        <v>759</v>
      </c>
      <c r="I7" s="272"/>
      <c r="J7" s="273"/>
      <c r="K7" s="268">
        <v>161.01</v>
      </c>
      <c r="L7" s="269">
        <v>0</v>
      </c>
      <c r="M7" s="270" t="s">
        <v>643</v>
      </c>
    </row>
    <row r="8" spans="1:13" ht="67.5" x14ac:dyDescent="0.2">
      <c r="A8" s="274" t="s">
        <v>760</v>
      </c>
      <c r="B8" s="262">
        <v>291.41000000000003</v>
      </c>
      <c r="C8" s="271"/>
      <c r="D8" s="263"/>
      <c r="E8" s="264"/>
      <c r="F8" s="264"/>
      <c r="G8" s="265"/>
      <c r="H8" s="263" t="s">
        <v>761</v>
      </c>
      <c r="I8" s="266"/>
      <c r="J8" s="267"/>
      <c r="K8" s="268">
        <f>118.95+40.12</f>
        <v>159.07</v>
      </c>
      <c r="L8" s="269">
        <f>B8-K8</f>
        <v>132.34000000000003</v>
      </c>
      <c r="M8" s="270" t="s">
        <v>762</v>
      </c>
    </row>
    <row r="9" spans="1:13" ht="33.75" x14ac:dyDescent="0.2">
      <c r="A9" s="274" t="s">
        <v>651</v>
      </c>
      <c r="B9" s="262">
        <v>236.36</v>
      </c>
      <c r="C9" s="271"/>
      <c r="D9" s="263"/>
      <c r="E9" s="264"/>
      <c r="F9" s="264"/>
      <c r="G9" s="265"/>
      <c r="H9" s="263" t="s">
        <v>763</v>
      </c>
      <c r="I9" s="266"/>
      <c r="J9" s="267"/>
      <c r="K9" s="275">
        <f>128.39+42.07</f>
        <v>170.45999999999998</v>
      </c>
      <c r="L9" s="276">
        <f>B9-K9</f>
        <v>65.900000000000034</v>
      </c>
      <c r="M9" s="277" t="s">
        <v>153</v>
      </c>
    </row>
    <row r="10" spans="1:13" ht="33.75" x14ac:dyDescent="0.2">
      <c r="A10" s="261" t="s">
        <v>447</v>
      </c>
      <c r="B10" s="262">
        <v>14.47</v>
      </c>
      <c r="C10" s="271"/>
      <c r="D10" s="263"/>
      <c r="E10" s="264"/>
      <c r="F10" s="264"/>
      <c r="G10" s="265"/>
      <c r="H10" s="263" t="s">
        <v>764</v>
      </c>
      <c r="I10" s="266"/>
      <c r="J10" s="267"/>
      <c r="K10" s="275">
        <f>B10</f>
        <v>14.47</v>
      </c>
      <c r="L10" s="276">
        <v>0</v>
      </c>
      <c r="M10" s="277" t="s">
        <v>153</v>
      </c>
    </row>
    <row r="11" spans="1:13" ht="67.5" x14ac:dyDescent="0.2">
      <c r="A11" s="261" t="s">
        <v>443</v>
      </c>
      <c r="B11" s="262">
        <v>4584.87</v>
      </c>
      <c r="C11" s="271"/>
      <c r="D11" s="263"/>
      <c r="E11" s="264"/>
      <c r="F11" s="264"/>
      <c r="G11" s="278"/>
      <c r="H11" s="263" t="s">
        <v>765</v>
      </c>
      <c r="I11" s="266"/>
      <c r="J11" s="267"/>
      <c r="K11" s="268">
        <f>B11</f>
        <v>4584.87</v>
      </c>
      <c r="L11" s="269">
        <v>0</v>
      </c>
      <c r="M11" s="277" t="s">
        <v>153</v>
      </c>
    </row>
    <row r="12" spans="1:13" ht="78.75" x14ac:dyDescent="0.2">
      <c r="A12" s="274" t="s">
        <v>766</v>
      </c>
      <c r="B12" s="262">
        <v>8382.85</v>
      </c>
      <c r="C12" s="271"/>
      <c r="D12" s="263"/>
      <c r="E12" s="264"/>
      <c r="F12" s="264"/>
      <c r="G12" s="265"/>
      <c r="H12" s="263" t="s">
        <v>767</v>
      </c>
      <c r="I12" s="279"/>
      <c r="J12" s="280"/>
      <c r="K12" s="275">
        <f>194.71+895.36+531.62</f>
        <v>1621.69</v>
      </c>
      <c r="L12" s="276">
        <f>B12-K12</f>
        <v>6761.16</v>
      </c>
      <c r="M12" s="277" t="s">
        <v>153</v>
      </c>
    </row>
    <row r="13" spans="1:13" ht="78.75" x14ac:dyDescent="0.2">
      <c r="A13" s="274" t="s">
        <v>768</v>
      </c>
      <c r="B13" s="262">
        <v>553.34</v>
      </c>
      <c r="C13" s="271"/>
      <c r="D13" s="263"/>
      <c r="E13" s="264"/>
      <c r="F13" s="264"/>
      <c r="G13" s="265"/>
      <c r="H13" s="263" t="s">
        <v>769</v>
      </c>
      <c r="I13" s="266"/>
      <c r="J13" s="267"/>
      <c r="K13" s="268">
        <v>0</v>
      </c>
      <c r="L13" s="269">
        <f>B13</f>
        <v>553.34</v>
      </c>
      <c r="M13" s="277" t="s">
        <v>153</v>
      </c>
    </row>
    <row r="14" spans="1:13" ht="33.75" x14ac:dyDescent="0.2">
      <c r="A14" s="274" t="s">
        <v>674</v>
      </c>
      <c r="B14" s="262">
        <v>37.26</v>
      </c>
      <c r="C14" s="271"/>
      <c r="D14" s="263"/>
      <c r="E14" s="264"/>
      <c r="F14" s="264"/>
      <c r="G14" s="278"/>
      <c r="H14" s="263" t="s">
        <v>770</v>
      </c>
      <c r="I14" s="279"/>
      <c r="J14" s="280"/>
      <c r="K14" s="268">
        <v>0</v>
      </c>
      <c r="L14" s="269">
        <f>B14</f>
        <v>37.26</v>
      </c>
      <c r="M14" s="277" t="s">
        <v>153</v>
      </c>
    </row>
    <row r="15" spans="1:13" ht="33.75" x14ac:dyDescent="0.2">
      <c r="A15" s="274" t="s">
        <v>771</v>
      </c>
      <c r="B15" s="262">
        <v>11030.51</v>
      </c>
      <c r="C15" s="271"/>
      <c r="D15" s="263"/>
      <c r="E15" s="264"/>
      <c r="F15" s="264"/>
      <c r="G15" s="278"/>
      <c r="H15" s="263" t="s">
        <v>772</v>
      </c>
      <c r="I15" s="266"/>
      <c r="J15" s="267"/>
      <c r="K15" s="268">
        <v>0</v>
      </c>
      <c r="L15" s="276">
        <f>B15</f>
        <v>11030.51</v>
      </c>
      <c r="M15" s="277" t="s">
        <v>153</v>
      </c>
    </row>
    <row r="16" spans="1:13" ht="45" x14ac:dyDescent="0.2">
      <c r="A16" s="261" t="s">
        <v>409</v>
      </c>
      <c r="B16" s="262">
        <v>37536.31</v>
      </c>
      <c r="C16" s="271"/>
      <c r="D16" s="263"/>
      <c r="E16" s="264"/>
      <c r="F16" s="264"/>
      <c r="G16" s="265"/>
      <c r="H16" s="263" t="s">
        <v>773</v>
      </c>
      <c r="I16" s="266"/>
      <c r="J16" s="267"/>
      <c r="K16" s="268">
        <v>0</v>
      </c>
      <c r="L16" s="276">
        <v>37536.31</v>
      </c>
      <c r="M16" s="281" t="s">
        <v>774</v>
      </c>
    </row>
    <row r="17" spans="1:13" ht="67.5" x14ac:dyDescent="0.2">
      <c r="A17" s="274" t="s">
        <v>775</v>
      </c>
      <c r="B17" s="262">
        <v>280.37</v>
      </c>
      <c r="C17" s="271"/>
      <c r="D17" s="263"/>
      <c r="E17" s="264"/>
      <c r="F17" s="264"/>
      <c r="G17" s="265"/>
      <c r="H17" s="263" t="s">
        <v>776</v>
      </c>
      <c r="I17" s="282"/>
      <c r="J17" s="273"/>
      <c r="K17" s="268">
        <v>0</v>
      </c>
      <c r="L17" s="269">
        <f>B17</f>
        <v>280.37</v>
      </c>
      <c r="M17" s="281" t="s">
        <v>153</v>
      </c>
    </row>
    <row r="18" spans="1:13" ht="57.75" x14ac:dyDescent="0.2">
      <c r="A18" s="261" t="s">
        <v>375</v>
      </c>
      <c r="B18" s="262">
        <v>62355.44</v>
      </c>
      <c r="C18" s="271"/>
      <c r="D18" s="263"/>
      <c r="E18" s="264"/>
      <c r="F18" s="264"/>
      <c r="G18" s="265"/>
      <c r="H18" s="263" t="s">
        <v>777</v>
      </c>
      <c r="I18" s="283"/>
      <c r="J18" s="280"/>
      <c r="K18" s="268">
        <v>21111.8</v>
      </c>
      <c r="L18" s="269">
        <f>B18-K18</f>
        <v>41243.64</v>
      </c>
      <c r="M18" s="270" t="s">
        <v>756</v>
      </c>
    </row>
    <row r="19" spans="1:13" ht="33.75" x14ac:dyDescent="0.2">
      <c r="A19" s="261" t="s">
        <v>453</v>
      </c>
      <c r="B19" s="262"/>
      <c r="C19" s="271"/>
      <c r="D19" s="263"/>
      <c r="E19" s="264"/>
      <c r="F19" s="264"/>
      <c r="G19" s="265"/>
      <c r="H19" s="263" t="s">
        <v>778</v>
      </c>
      <c r="I19" s="266"/>
      <c r="J19" s="280"/>
      <c r="K19" s="268">
        <v>20632.57</v>
      </c>
      <c r="L19" s="269">
        <v>0</v>
      </c>
      <c r="M19" s="270" t="s">
        <v>456</v>
      </c>
    </row>
    <row r="20" spans="1:13" ht="33.75" x14ac:dyDescent="0.2">
      <c r="A20" s="261" t="s">
        <v>641</v>
      </c>
      <c r="B20" s="262"/>
      <c r="C20" s="271"/>
      <c r="D20" s="263"/>
      <c r="E20" s="264"/>
      <c r="F20" s="264"/>
      <c r="G20" s="265"/>
      <c r="H20" s="263" t="s">
        <v>779</v>
      </c>
      <c r="I20" s="272"/>
      <c r="J20" s="284"/>
      <c r="K20" s="275">
        <v>21619.71</v>
      </c>
      <c r="L20" s="269">
        <v>0</v>
      </c>
      <c r="M20" s="270" t="s">
        <v>643</v>
      </c>
    </row>
    <row r="21" spans="1:13" ht="67.5" x14ac:dyDescent="0.2">
      <c r="A21" s="274" t="s">
        <v>760</v>
      </c>
      <c r="B21" s="262">
        <v>30730.36</v>
      </c>
      <c r="C21" s="271"/>
      <c r="D21" s="263"/>
      <c r="E21" s="264"/>
      <c r="F21" s="264"/>
      <c r="G21" s="265"/>
      <c r="H21" s="263" t="s">
        <v>780</v>
      </c>
      <c r="I21" s="266"/>
      <c r="J21" s="280"/>
      <c r="K21" s="268">
        <f>B21-L21</f>
        <v>13328.75</v>
      </c>
      <c r="L21" s="269">
        <v>17401.61</v>
      </c>
      <c r="M21" s="270" t="s">
        <v>762</v>
      </c>
    </row>
    <row r="22" spans="1:13" ht="33.75" x14ac:dyDescent="0.2">
      <c r="A22" s="274" t="s">
        <v>651</v>
      </c>
      <c r="B22" s="262">
        <v>16382.29</v>
      </c>
      <c r="C22" s="271"/>
      <c r="D22" s="263"/>
      <c r="E22" s="264"/>
      <c r="F22" s="264"/>
      <c r="G22" s="265"/>
      <c r="H22" s="263" t="s">
        <v>781</v>
      </c>
      <c r="I22" s="285"/>
      <c r="J22" s="286"/>
      <c r="K22" s="275">
        <f>B22-L22</f>
        <v>7589.880000000001</v>
      </c>
      <c r="L22" s="276">
        <v>8792.41</v>
      </c>
      <c r="M22" s="277" t="s">
        <v>153</v>
      </c>
    </row>
    <row r="23" spans="1:13" ht="33.75" x14ac:dyDescent="0.2">
      <c r="A23" s="261" t="s">
        <v>447</v>
      </c>
      <c r="B23" s="262">
        <v>6060.54</v>
      </c>
      <c r="C23" s="271"/>
      <c r="D23" s="263"/>
      <c r="E23" s="264"/>
      <c r="F23" s="264"/>
      <c r="G23" s="265"/>
      <c r="H23" s="263" t="s">
        <v>782</v>
      </c>
      <c r="I23" s="287"/>
      <c r="J23" s="288"/>
      <c r="K23" s="275">
        <f>B23</f>
        <v>6060.54</v>
      </c>
      <c r="L23" s="276">
        <v>0</v>
      </c>
      <c r="M23" s="277" t="s">
        <v>153</v>
      </c>
    </row>
    <row r="24" spans="1:13" ht="67.5" x14ac:dyDescent="0.2">
      <c r="A24" s="261" t="s">
        <v>443</v>
      </c>
      <c r="B24" s="262">
        <v>206492.93</v>
      </c>
      <c r="C24" s="271"/>
      <c r="D24" s="263"/>
      <c r="E24" s="264"/>
      <c r="F24" s="264"/>
      <c r="G24" s="265"/>
      <c r="H24" s="263" t="s">
        <v>783</v>
      </c>
      <c r="I24" s="272"/>
      <c r="J24" s="288"/>
      <c r="K24" s="275">
        <f>B24</f>
        <v>206492.93</v>
      </c>
      <c r="L24" s="276">
        <v>0</v>
      </c>
      <c r="M24" s="277" t="s">
        <v>153</v>
      </c>
    </row>
    <row r="25" spans="1:13" ht="78.75" x14ac:dyDescent="0.2">
      <c r="A25" s="274" t="s">
        <v>766</v>
      </c>
      <c r="B25" s="262">
        <v>19428.72</v>
      </c>
      <c r="C25" s="271"/>
      <c r="D25" s="263"/>
      <c r="E25" s="264"/>
      <c r="F25" s="264"/>
      <c r="G25" s="265"/>
      <c r="H25" s="263" t="s">
        <v>784</v>
      </c>
      <c r="I25" s="272"/>
      <c r="J25" s="286"/>
      <c r="K25" s="275">
        <v>2614.4</v>
      </c>
      <c r="L25" s="276">
        <f>B25-K25</f>
        <v>16814.32</v>
      </c>
      <c r="M25" s="277" t="s">
        <v>153</v>
      </c>
    </row>
    <row r="26" spans="1:13" ht="78.75" x14ac:dyDescent="0.2">
      <c r="A26" s="274" t="s">
        <v>768</v>
      </c>
      <c r="B26" s="262">
        <v>1026.1400000000001</v>
      </c>
      <c r="C26" s="271"/>
      <c r="D26" s="263"/>
      <c r="E26" s="264"/>
      <c r="F26" s="264"/>
      <c r="G26" s="265"/>
      <c r="H26" s="263" t="s">
        <v>785</v>
      </c>
      <c r="I26" s="272"/>
      <c r="J26" s="286"/>
      <c r="K26" s="275">
        <v>0</v>
      </c>
      <c r="L26" s="276">
        <f>B26</f>
        <v>1026.1400000000001</v>
      </c>
      <c r="M26" s="277" t="s">
        <v>153</v>
      </c>
    </row>
    <row r="27" spans="1:13" ht="33.75" x14ac:dyDescent="0.2">
      <c r="A27" s="274" t="s">
        <v>674</v>
      </c>
      <c r="B27" s="262">
        <v>18866.78</v>
      </c>
      <c r="C27" s="271"/>
      <c r="D27" s="263"/>
      <c r="E27" s="264"/>
      <c r="F27" s="264"/>
      <c r="G27" s="265"/>
      <c r="H27" s="263" t="s">
        <v>786</v>
      </c>
      <c r="I27" s="272"/>
      <c r="J27" s="286"/>
      <c r="K27" s="275">
        <f>373.84+6627.14</f>
        <v>7000.9800000000005</v>
      </c>
      <c r="L27" s="276">
        <f>B27-K27</f>
        <v>11865.8</v>
      </c>
      <c r="M27" s="277" t="s">
        <v>153</v>
      </c>
    </row>
    <row r="28" spans="1:13" ht="33.75" x14ac:dyDescent="0.2">
      <c r="A28" s="274" t="s">
        <v>771</v>
      </c>
      <c r="B28" s="262">
        <v>25646.080000000002</v>
      </c>
      <c r="C28" s="271"/>
      <c r="D28" s="263"/>
      <c r="E28" s="264"/>
      <c r="F28" s="264"/>
      <c r="G28" s="265"/>
      <c r="H28" s="263" t="s">
        <v>787</v>
      </c>
      <c r="I28" s="272"/>
      <c r="J28" s="288"/>
      <c r="K28" s="275">
        <v>0</v>
      </c>
      <c r="L28" s="276">
        <f>B28</f>
        <v>25646.080000000002</v>
      </c>
      <c r="M28" s="277" t="s">
        <v>153</v>
      </c>
    </row>
    <row r="29" spans="1:13" ht="45" x14ac:dyDescent="0.2">
      <c r="A29" s="261" t="s">
        <v>409</v>
      </c>
      <c r="B29" s="262"/>
      <c r="C29" s="271"/>
      <c r="D29" s="263"/>
      <c r="E29" s="264"/>
      <c r="F29" s="264"/>
      <c r="G29" s="265"/>
      <c r="H29" s="263" t="s">
        <v>788</v>
      </c>
      <c r="I29" s="279"/>
      <c r="J29" s="280"/>
      <c r="K29" s="268">
        <v>0</v>
      </c>
      <c r="L29" s="269">
        <v>1676157.02</v>
      </c>
      <c r="M29" s="270" t="s">
        <v>789</v>
      </c>
    </row>
    <row r="30" spans="1:13" ht="68.25" thickBot="1" x14ac:dyDescent="0.25">
      <c r="A30" s="274" t="s">
        <v>775</v>
      </c>
      <c r="B30" s="262">
        <v>5270.78</v>
      </c>
      <c r="C30" s="271"/>
      <c r="D30" s="263"/>
      <c r="E30" s="264"/>
      <c r="F30" s="264"/>
      <c r="G30" s="265"/>
      <c r="H30" s="263" t="s">
        <v>790</v>
      </c>
      <c r="I30" s="279"/>
      <c r="J30" s="280"/>
      <c r="K30" s="268">
        <v>0</v>
      </c>
      <c r="L30" s="289">
        <f>B30</f>
        <v>5270.78</v>
      </c>
      <c r="M30" s="290" t="s">
        <v>153</v>
      </c>
    </row>
    <row r="31" spans="1:13" ht="13.5" thickBot="1" x14ac:dyDescent="0.25">
      <c r="A31" s="291" t="s">
        <v>267</v>
      </c>
      <c r="B31" s="292">
        <f>SUM(B4:B30)</f>
        <v>458486.31000000011</v>
      </c>
      <c r="C31" s="293"/>
      <c r="D31" s="293"/>
      <c r="E31" s="294"/>
      <c r="F31" s="294"/>
      <c r="G31" s="293"/>
      <c r="H31" s="295"/>
      <c r="I31" s="296"/>
      <c r="J31" s="297"/>
      <c r="K31" s="298">
        <f>SUM(K4:K30)</f>
        <v>313354.3</v>
      </c>
      <c r="L31" s="299">
        <f>SUM(L4:L30)</f>
        <v>1863704.34</v>
      </c>
      <c r="M31" s="300"/>
    </row>
  </sheetData>
  <mergeCells count="2">
    <mergeCell ref="A1:L1"/>
    <mergeCell ref="E3:F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workbookViewId="0">
      <selection activeCell="F36" sqref="F36"/>
    </sheetView>
  </sheetViews>
  <sheetFormatPr defaultRowHeight="12.75" x14ac:dyDescent="0.2"/>
  <cols>
    <col min="5" max="5" width="15.28515625" customWidth="1"/>
  </cols>
  <sheetData>
    <row r="1" spans="1:13" x14ac:dyDescent="0.2">
      <c r="A1" s="404" t="s">
        <v>791</v>
      </c>
      <c r="B1" s="405"/>
      <c r="C1" s="405"/>
      <c r="D1" s="405"/>
      <c r="E1" s="405"/>
      <c r="F1" s="405"/>
      <c r="G1" s="405"/>
      <c r="H1" s="405"/>
      <c r="I1" s="405"/>
      <c r="J1" s="405"/>
      <c r="K1" s="405"/>
      <c r="L1" s="405"/>
      <c r="M1" s="405"/>
    </row>
    <row r="2" spans="1:13" x14ac:dyDescent="0.2">
      <c r="A2" s="405"/>
      <c r="B2" s="405"/>
      <c r="C2" s="405"/>
      <c r="D2" s="405"/>
      <c r="E2" s="405"/>
      <c r="F2" s="405"/>
      <c r="G2" s="405"/>
      <c r="H2" s="405"/>
      <c r="I2" s="405"/>
      <c r="J2" s="405"/>
      <c r="K2" s="405"/>
      <c r="L2" s="405"/>
      <c r="M2" s="405"/>
    </row>
    <row r="3" spans="1:13" x14ac:dyDescent="0.2">
      <c r="A3" s="405"/>
      <c r="B3" s="405"/>
      <c r="C3" s="405"/>
      <c r="D3" s="405"/>
      <c r="E3" s="405"/>
      <c r="F3" s="405"/>
      <c r="G3" s="405"/>
      <c r="H3" s="405"/>
      <c r="I3" s="405"/>
      <c r="J3" s="405"/>
      <c r="K3" s="405"/>
      <c r="L3" s="405"/>
      <c r="M3" s="405"/>
    </row>
    <row r="4" spans="1:13" x14ac:dyDescent="0.2">
      <c r="A4" s="301"/>
      <c r="B4" s="301"/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</row>
    <row r="5" spans="1:13" ht="56.25" x14ac:dyDescent="0.2">
      <c r="A5" s="302" t="s">
        <v>3</v>
      </c>
      <c r="B5" s="302" t="s">
        <v>4</v>
      </c>
      <c r="C5" s="303" t="s">
        <v>5</v>
      </c>
      <c r="D5" s="303" t="s">
        <v>6</v>
      </c>
      <c r="E5" s="304" t="s">
        <v>792</v>
      </c>
      <c r="F5" s="305" t="s">
        <v>17</v>
      </c>
      <c r="G5" s="302" t="s">
        <v>18</v>
      </c>
      <c r="H5" s="306" t="s">
        <v>754</v>
      </c>
      <c r="I5" s="301"/>
      <c r="J5" s="301"/>
      <c r="K5" s="301"/>
      <c r="L5" s="301"/>
      <c r="M5" s="301"/>
    </row>
    <row r="6" spans="1:13" ht="126.75" x14ac:dyDescent="0.2">
      <c r="A6" s="307" t="s">
        <v>793</v>
      </c>
      <c r="B6" s="308" t="s">
        <v>794</v>
      </c>
      <c r="C6" s="265" t="s">
        <v>795</v>
      </c>
      <c r="D6" s="271">
        <v>41670</v>
      </c>
      <c r="E6" s="309">
        <v>127367.78</v>
      </c>
      <c r="F6" s="310" t="s">
        <v>796</v>
      </c>
      <c r="G6" s="311" t="s">
        <v>797</v>
      </c>
      <c r="H6" s="79" t="s">
        <v>762</v>
      </c>
      <c r="I6" s="301"/>
      <c r="J6" s="301"/>
      <c r="K6" s="301"/>
      <c r="L6" s="301"/>
      <c r="M6" s="301"/>
    </row>
    <row r="7" spans="1:13" ht="157.5" x14ac:dyDescent="0.2">
      <c r="A7" s="307" t="s">
        <v>28</v>
      </c>
      <c r="B7" s="308" t="s">
        <v>798</v>
      </c>
      <c r="C7" s="265" t="s">
        <v>799</v>
      </c>
      <c r="D7" s="271">
        <v>41698</v>
      </c>
      <c r="E7" s="309">
        <v>251049.26</v>
      </c>
      <c r="F7" s="310" t="s">
        <v>800</v>
      </c>
      <c r="G7" s="311" t="s">
        <v>25</v>
      </c>
      <c r="H7" s="79" t="s">
        <v>801</v>
      </c>
      <c r="I7" s="301"/>
      <c r="J7" s="301"/>
      <c r="K7" s="301"/>
      <c r="L7" s="301"/>
      <c r="M7" s="301"/>
    </row>
    <row r="8" spans="1:13" ht="157.5" x14ac:dyDescent="0.2">
      <c r="A8" s="307" t="s">
        <v>28</v>
      </c>
      <c r="B8" s="308" t="s">
        <v>802</v>
      </c>
      <c r="C8" s="265" t="s">
        <v>803</v>
      </c>
      <c r="D8" s="271">
        <v>41729</v>
      </c>
      <c r="E8" s="309">
        <v>221038.84</v>
      </c>
      <c r="F8" s="310" t="s">
        <v>800</v>
      </c>
      <c r="G8" s="311" t="s">
        <v>25</v>
      </c>
      <c r="H8" s="79" t="s">
        <v>801</v>
      </c>
      <c r="I8" s="301"/>
      <c r="J8" s="301"/>
      <c r="K8" s="301"/>
      <c r="L8" s="301"/>
      <c r="M8" s="301"/>
    </row>
    <row r="9" spans="1:13" ht="157.5" x14ac:dyDescent="0.2">
      <c r="A9" s="307" t="s">
        <v>28</v>
      </c>
      <c r="B9" s="308" t="s">
        <v>798</v>
      </c>
      <c r="C9" s="265" t="s">
        <v>804</v>
      </c>
      <c r="D9" s="271">
        <v>41729</v>
      </c>
      <c r="E9" s="309">
        <v>261493.11</v>
      </c>
      <c r="F9" s="310" t="s">
        <v>800</v>
      </c>
      <c r="G9" s="311" t="s">
        <v>25</v>
      </c>
      <c r="H9" s="79" t="s">
        <v>801</v>
      </c>
      <c r="I9" s="301"/>
      <c r="J9" s="301"/>
      <c r="K9" s="301"/>
      <c r="L9" s="301"/>
      <c r="M9" s="301"/>
    </row>
    <row r="10" spans="1:13" ht="126.75" x14ac:dyDescent="0.2">
      <c r="A10" s="307" t="s">
        <v>235</v>
      </c>
      <c r="B10" s="308" t="s">
        <v>805</v>
      </c>
      <c r="C10" s="265" t="s">
        <v>806</v>
      </c>
      <c r="D10" s="271">
        <v>41670</v>
      </c>
      <c r="E10" s="309">
        <v>12047.92</v>
      </c>
      <c r="F10" s="310" t="s">
        <v>800</v>
      </c>
      <c r="G10" s="311" t="s">
        <v>25</v>
      </c>
      <c r="H10" s="79" t="s">
        <v>807</v>
      </c>
      <c r="I10" s="301"/>
      <c r="J10" s="301"/>
      <c r="K10" s="301"/>
      <c r="L10" s="301"/>
      <c r="M10" s="301"/>
    </row>
    <row r="11" spans="1:13" ht="126.75" x14ac:dyDescent="0.2">
      <c r="A11" s="307" t="s">
        <v>235</v>
      </c>
      <c r="B11" s="308" t="s">
        <v>808</v>
      </c>
      <c r="C11" s="265" t="s">
        <v>809</v>
      </c>
      <c r="D11" s="271">
        <v>41670</v>
      </c>
      <c r="E11" s="309">
        <v>62916.89</v>
      </c>
      <c r="F11" s="310" t="s">
        <v>800</v>
      </c>
      <c r="G11" s="311" t="s">
        <v>25</v>
      </c>
      <c r="H11" s="79" t="s">
        <v>807</v>
      </c>
      <c r="I11" s="301"/>
      <c r="J11" s="301"/>
      <c r="K11" s="301"/>
      <c r="L11" s="301"/>
      <c r="M11" s="301"/>
    </row>
    <row r="12" spans="1:13" ht="126.75" x14ac:dyDescent="0.2">
      <c r="A12" s="307" t="s">
        <v>235</v>
      </c>
      <c r="B12" s="308" t="s">
        <v>805</v>
      </c>
      <c r="C12" s="265" t="s">
        <v>810</v>
      </c>
      <c r="D12" s="271">
        <v>41698</v>
      </c>
      <c r="E12" s="309">
        <v>230692.34</v>
      </c>
      <c r="F12" s="310" t="s">
        <v>800</v>
      </c>
      <c r="G12" s="311" t="s">
        <v>25</v>
      </c>
      <c r="H12" s="79" t="s">
        <v>807</v>
      </c>
      <c r="I12" s="301"/>
      <c r="J12" s="301"/>
      <c r="K12" s="301"/>
      <c r="L12" s="301"/>
      <c r="M12" s="301"/>
    </row>
    <row r="13" spans="1:13" ht="146.25" x14ac:dyDescent="0.2">
      <c r="A13" s="307" t="s">
        <v>247</v>
      </c>
      <c r="B13" s="308" t="s">
        <v>811</v>
      </c>
      <c r="C13" s="265" t="s">
        <v>812</v>
      </c>
      <c r="D13" s="271">
        <v>41670</v>
      </c>
      <c r="E13" s="309">
        <v>23649.61</v>
      </c>
      <c r="F13" s="310" t="s">
        <v>800</v>
      </c>
      <c r="G13" s="311" t="s">
        <v>25</v>
      </c>
      <c r="H13" s="79" t="s">
        <v>813</v>
      </c>
      <c r="I13" s="301"/>
      <c r="J13" s="301"/>
      <c r="K13" s="301"/>
      <c r="L13" s="301"/>
      <c r="M13" s="301"/>
    </row>
    <row r="14" spans="1:13" ht="146.25" x14ac:dyDescent="0.2">
      <c r="A14" s="307" t="s">
        <v>247</v>
      </c>
      <c r="B14" s="308" t="s">
        <v>814</v>
      </c>
      <c r="C14" s="265" t="s">
        <v>815</v>
      </c>
      <c r="D14" s="271">
        <v>41698</v>
      </c>
      <c r="E14" s="309">
        <v>72841.61</v>
      </c>
      <c r="F14" s="310" t="s">
        <v>800</v>
      </c>
      <c r="G14" s="311" t="s">
        <v>25</v>
      </c>
      <c r="H14" s="79" t="s">
        <v>813</v>
      </c>
      <c r="I14" s="301"/>
      <c r="J14" s="301"/>
      <c r="K14" s="301"/>
      <c r="L14" s="301"/>
      <c r="M14" s="301"/>
    </row>
    <row r="15" spans="1:13" x14ac:dyDescent="0.2">
      <c r="A15" s="312" t="s">
        <v>816</v>
      </c>
      <c r="B15" s="313"/>
      <c r="C15" s="314"/>
      <c r="D15" s="315"/>
      <c r="E15" s="316">
        <f>SUM(E6:E14)</f>
        <v>1263097.3600000003</v>
      </c>
      <c r="F15" s="406"/>
      <c r="G15" s="406"/>
      <c r="H15" s="317"/>
      <c r="I15" s="301"/>
      <c r="J15" s="301"/>
      <c r="K15" s="301"/>
      <c r="L15" s="301"/>
      <c r="M15" s="301"/>
    </row>
    <row r="16" spans="1:13" x14ac:dyDescent="0.2">
      <c r="A16" s="301"/>
      <c r="B16" s="301"/>
      <c r="C16" s="301"/>
      <c r="D16" s="301"/>
      <c r="E16" s="301"/>
      <c r="F16" s="301"/>
      <c r="G16" s="301"/>
      <c r="H16" s="317"/>
      <c r="I16" s="301"/>
      <c r="J16" s="301"/>
      <c r="K16" s="301"/>
      <c r="L16" s="301"/>
      <c r="M16" s="301"/>
    </row>
    <row r="17" spans="1:13" ht="56.25" x14ac:dyDescent="0.2">
      <c r="A17" s="302" t="s">
        <v>3</v>
      </c>
      <c r="B17" s="302" t="s">
        <v>4</v>
      </c>
      <c r="C17" s="303" t="s">
        <v>5</v>
      </c>
      <c r="D17" s="303" t="s">
        <v>6</v>
      </c>
      <c r="E17" s="304" t="s">
        <v>792</v>
      </c>
      <c r="F17" s="305" t="s">
        <v>17</v>
      </c>
      <c r="G17" s="302" t="s">
        <v>18</v>
      </c>
      <c r="H17" s="306" t="s">
        <v>754</v>
      </c>
      <c r="I17" s="301"/>
      <c r="J17" s="301"/>
      <c r="K17" s="301"/>
      <c r="L17" s="301"/>
      <c r="M17" s="301"/>
    </row>
    <row r="18" spans="1:13" ht="126.75" x14ac:dyDescent="0.2">
      <c r="A18" s="307" t="s">
        <v>817</v>
      </c>
      <c r="B18" s="308" t="s">
        <v>818</v>
      </c>
      <c r="C18" s="265" t="s">
        <v>819</v>
      </c>
      <c r="D18" s="271">
        <v>41578</v>
      </c>
      <c r="E18" s="309">
        <v>204.34</v>
      </c>
      <c r="F18" s="310" t="s">
        <v>820</v>
      </c>
      <c r="G18" s="311" t="s">
        <v>821</v>
      </c>
      <c r="H18" s="79" t="s">
        <v>756</v>
      </c>
      <c r="I18" s="301"/>
      <c r="J18" s="301"/>
      <c r="K18" s="301"/>
      <c r="L18" s="301"/>
      <c r="M18" s="301"/>
    </row>
    <row r="19" spans="1:13" ht="126.75" x14ac:dyDescent="0.2">
      <c r="A19" s="307" t="s">
        <v>817</v>
      </c>
      <c r="B19" s="308" t="s">
        <v>818</v>
      </c>
      <c r="C19" s="265" t="s">
        <v>822</v>
      </c>
      <c r="D19" s="271">
        <v>41608</v>
      </c>
      <c r="E19" s="309">
        <v>91.97</v>
      </c>
      <c r="F19" s="310" t="s">
        <v>820</v>
      </c>
      <c r="G19" s="311" t="s">
        <v>821</v>
      </c>
      <c r="H19" s="79" t="s">
        <v>756</v>
      </c>
      <c r="I19" s="301"/>
      <c r="J19" s="301"/>
      <c r="K19" s="301"/>
      <c r="L19" s="301"/>
      <c r="M19" s="301"/>
    </row>
    <row r="20" spans="1:13" ht="126.75" x14ac:dyDescent="0.2">
      <c r="A20" s="307" t="s">
        <v>817</v>
      </c>
      <c r="B20" s="308" t="s">
        <v>818</v>
      </c>
      <c r="C20" s="265" t="s">
        <v>823</v>
      </c>
      <c r="D20" s="271">
        <v>41639</v>
      </c>
      <c r="E20" s="309">
        <v>35.32</v>
      </c>
      <c r="F20" s="310" t="s">
        <v>820</v>
      </c>
      <c r="G20" s="311" t="s">
        <v>821</v>
      </c>
      <c r="H20" s="79" t="s">
        <v>756</v>
      </c>
      <c r="I20" s="301"/>
      <c r="J20" s="301"/>
      <c r="K20" s="301"/>
      <c r="L20" s="301"/>
      <c r="M20" s="301"/>
    </row>
    <row r="21" spans="1:13" ht="123.75" x14ac:dyDescent="0.2">
      <c r="A21" s="307" t="s">
        <v>824</v>
      </c>
      <c r="B21" s="308" t="s">
        <v>825</v>
      </c>
      <c r="C21" s="265" t="s">
        <v>826</v>
      </c>
      <c r="D21" s="271">
        <v>41578</v>
      </c>
      <c r="E21" s="309">
        <v>3314.17</v>
      </c>
      <c r="F21" s="310" t="s">
        <v>820</v>
      </c>
      <c r="G21" s="311" t="s">
        <v>821</v>
      </c>
      <c r="H21" s="317" t="s">
        <v>827</v>
      </c>
      <c r="I21" s="301"/>
      <c r="J21" s="301"/>
      <c r="K21" s="301"/>
      <c r="L21" s="301"/>
      <c r="M21" s="301"/>
    </row>
    <row r="22" spans="1:13" ht="123.75" x14ac:dyDescent="0.2">
      <c r="A22" s="307" t="s">
        <v>824</v>
      </c>
      <c r="B22" s="308" t="s">
        <v>825</v>
      </c>
      <c r="C22" s="265" t="s">
        <v>828</v>
      </c>
      <c r="D22" s="271">
        <v>41608</v>
      </c>
      <c r="E22" s="309">
        <v>3245.61</v>
      </c>
      <c r="F22" s="310" t="s">
        <v>820</v>
      </c>
      <c r="G22" s="311" t="s">
        <v>821</v>
      </c>
      <c r="H22" s="317" t="s">
        <v>456</v>
      </c>
      <c r="I22" s="301"/>
      <c r="J22" s="301"/>
      <c r="K22" s="301"/>
      <c r="L22" s="301"/>
      <c r="M22" s="301"/>
    </row>
    <row r="23" spans="1:13" ht="135" x14ac:dyDescent="0.2">
      <c r="A23" s="307" t="s">
        <v>829</v>
      </c>
      <c r="B23" s="308" t="s">
        <v>830</v>
      </c>
      <c r="C23" s="265" t="s">
        <v>831</v>
      </c>
      <c r="D23" s="271">
        <v>41578</v>
      </c>
      <c r="E23" s="309">
        <v>1765.98</v>
      </c>
      <c r="F23" s="310" t="s">
        <v>820</v>
      </c>
      <c r="G23" s="311" t="s">
        <v>821</v>
      </c>
      <c r="H23" s="318" t="s">
        <v>643</v>
      </c>
      <c r="I23" s="301"/>
      <c r="J23" s="301"/>
      <c r="K23" s="301"/>
      <c r="L23" s="301"/>
      <c r="M23" s="301"/>
    </row>
    <row r="24" spans="1:13" ht="135" x14ac:dyDescent="0.2">
      <c r="A24" s="319" t="s">
        <v>829</v>
      </c>
      <c r="B24" s="320" t="s">
        <v>830</v>
      </c>
      <c r="C24" s="321" t="s">
        <v>832</v>
      </c>
      <c r="D24" s="322">
        <v>41608</v>
      </c>
      <c r="E24" s="323">
        <v>1490.54</v>
      </c>
      <c r="F24" s="310" t="s">
        <v>820</v>
      </c>
      <c r="G24" s="321" t="s">
        <v>821</v>
      </c>
      <c r="H24" s="318" t="s">
        <v>643</v>
      </c>
      <c r="I24" s="324"/>
      <c r="J24" s="324"/>
      <c r="K24" s="324"/>
      <c r="L24" s="324"/>
      <c r="M24" s="324"/>
    </row>
    <row r="25" spans="1:13" ht="135" x14ac:dyDescent="0.2">
      <c r="A25" s="319" t="s">
        <v>829</v>
      </c>
      <c r="B25" s="320" t="s">
        <v>830</v>
      </c>
      <c r="C25" s="321" t="s">
        <v>833</v>
      </c>
      <c r="D25" s="322">
        <v>41639</v>
      </c>
      <c r="E25" s="323">
        <v>1472.29</v>
      </c>
      <c r="F25" s="310" t="s">
        <v>820</v>
      </c>
      <c r="G25" s="321" t="s">
        <v>821</v>
      </c>
      <c r="H25" s="318" t="s">
        <v>643</v>
      </c>
      <c r="I25" s="324"/>
      <c r="J25" s="324"/>
      <c r="K25" s="324"/>
      <c r="L25" s="324"/>
      <c r="M25" s="324"/>
    </row>
    <row r="26" spans="1:13" ht="123.75" x14ac:dyDescent="0.2">
      <c r="A26" s="307" t="s">
        <v>834</v>
      </c>
      <c r="B26" s="308" t="s">
        <v>835</v>
      </c>
      <c r="C26" s="265" t="s">
        <v>836</v>
      </c>
      <c r="D26" s="271">
        <v>41608</v>
      </c>
      <c r="E26" s="309">
        <v>665.39</v>
      </c>
      <c r="F26" s="310" t="s">
        <v>820</v>
      </c>
      <c r="G26" s="311" t="s">
        <v>821</v>
      </c>
      <c r="H26" s="325" t="s">
        <v>153</v>
      </c>
      <c r="I26" s="301"/>
      <c r="J26" s="301"/>
      <c r="K26" s="301"/>
      <c r="L26" s="301"/>
      <c r="M26" s="301"/>
    </row>
    <row r="27" spans="1:13" ht="123.75" x14ac:dyDescent="0.2">
      <c r="A27" s="307" t="s">
        <v>834</v>
      </c>
      <c r="B27" s="308" t="s">
        <v>835</v>
      </c>
      <c r="C27" s="265" t="s">
        <v>837</v>
      </c>
      <c r="D27" s="271">
        <v>41639</v>
      </c>
      <c r="E27" s="309">
        <v>821.69</v>
      </c>
      <c r="F27" s="310" t="s">
        <v>820</v>
      </c>
      <c r="G27" s="311" t="s">
        <v>821</v>
      </c>
      <c r="H27" s="325" t="s">
        <v>153</v>
      </c>
      <c r="I27" s="301"/>
      <c r="J27" s="301"/>
      <c r="K27" s="301"/>
      <c r="L27" s="301"/>
      <c r="M27" s="301"/>
    </row>
    <row r="28" spans="1:13" ht="157.5" x14ac:dyDescent="0.2">
      <c r="A28" s="307" t="s">
        <v>28</v>
      </c>
      <c r="B28" s="308" t="s">
        <v>838</v>
      </c>
      <c r="C28" s="265" t="s">
        <v>839</v>
      </c>
      <c r="D28" s="271">
        <v>41578</v>
      </c>
      <c r="E28" s="309">
        <v>3593118.02</v>
      </c>
      <c r="F28" s="310" t="s">
        <v>31</v>
      </c>
      <c r="G28" s="311" t="s">
        <v>25</v>
      </c>
      <c r="H28" s="79" t="s">
        <v>840</v>
      </c>
      <c r="I28" s="301"/>
      <c r="J28" s="301"/>
      <c r="K28" s="301"/>
      <c r="L28" s="301"/>
      <c r="M28" s="301"/>
    </row>
    <row r="29" spans="1:13" ht="157.5" x14ac:dyDescent="0.2">
      <c r="A29" s="307" t="s">
        <v>28</v>
      </c>
      <c r="B29" s="308" t="s">
        <v>838</v>
      </c>
      <c r="C29" s="265" t="s">
        <v>841</v>
      </c>
      <c r="D29" s="271">
        <v>41608</v>
      </c>
      <c r="E29" s="309">
        <v>4525155.05</v>
      </c>
      <c r="F29" s="310" t="s">
        <v>31</v>
      </c>
      <c r="G29" s="311" t="s">
        <v>25</v>
      </c>
      <c r="H29" s="79" t="s">
        <v>840</v>
      </c>
      <c r="I29" s="301"/>
      <c r="J29" s="301"/>
      <c r="K29" s="301"/>
      <c r="L29" s="301"/>
      <c r="M29" s="301"/>
    </row>
    <row r="30" spans="1:13" ht="157.5" x14ac:dyDescent="0.2">
      <c r="A30" s="307" t="s">
        <v>28</v>
      </c>
      <c r="B30" s="308" t="s">
        <v>842</v>
      </c>
      <c r="C30" s="265" t="s">
        <v>810</v>
      </c>
      <c r="D30" s="271">
        <v>41639</v>
      </c>
      <c r="E30" s="309">
        <v>2586025.7400000002</v>
      </c>
      <c r="F30" s="310" t="s">
        <v>31</v>
      </c>
      <c r="G30" s="311" t="s">
        <v>25</v>
      </c>
      <c r="H30" s="79" t="s">
        <v>840</v>
      </c>
      <c r="I30" s="301"/>
      <c r="J30" s="301"/>
      <c r="K30" s="301"/>
      <c r="L30" s="301"/>
      <c r="M30" s="301"/>
    </row>
    <row r="31" spans="1:13" x14ac:dyDescent="0.2">
      <c r="A31" s="407" t="s">
        <v>816</v>
      </c>
      <c r="B31" s="407"/>
      <c r="C31" s="407"/>
      <c r="D31" s="407"/>
      <c r="E31" s="316">
        <f>SUM(E18:E30)</f>
        <v>10717406.109999999</v>
      </c>
      <c r="F31" s="406"/>
      <c r="G31" s="406"/>
      <c r="H31" s="326"/>
      <c r="I31" s="301"/>
      <c r="J31" s="301"/>
      <c r="K31" s="301"/>
      <c r="L31" s="301"/>
      <c r="M31" s="301"/>
    </row>
  </sheetData>
  <mergeCells count="4">
    <mergeCell ref="A1:M3"/>
    <mergeCell ref="F15:G15"/>
    <mergeCell ref="A31:D31"/>
    <mergeCell ref="F31:G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ОРЭМ от ТГК</vt:lpstr>
      <vt:lpstr>ОРЭМ ТГ 1</vt:lpstr>
      <vt:lpstr>ОРЭМ ТГ 2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mm1</dc:creator>
  <cp:lastModifiedBy>Макаренков Александр</cp:lastModifiedBy>
  <dcterms:created xsi:type="dcterms:W3CDTF">2016-08-24T13:53:09Z</dcterms:created>
  <dcterms:modified xsi:type="dcterms:W3CDTF">2016-08-24T17:15:32Z</dcterms:modified>
</cp:coreProperties>
</file>